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C:\Users\509043\Documents\Legacy Project reviews\02_508 compliance\"/>
    </mc:Choice>
  </mc:AlternateContent>
  <xr:revisionPtr revIDLastSave="0" documentId="13_ncr:1_{DAD8F0E7-2F79-4807-BD2F-FADB851984FF}" xr6:coauthVersionLast="41" xr6:coauthVersionMax="41" xr10:uidLastSave="{00000000-0000-0000-0000-000000000000}"/>
  <bookViews>
    <workbookView xWindow="28680" yWindow="-120" windowWidth="29040" windowHeight="15840" firstSheet="1" activeTab="2" xr2:uid="{00000000-000D-0000-FFFF-FFFF00000000}"/>
  </bookViews>
  <sheets>
    <sheet name="Definitions" sheetId="6" state="hidden" r:id="rId1"/>
    <sheet name="Title Page" sheetId="7" r:id="rId2"/>
    <sheet name="User Input" sheetId="2" r:id="rId3"/>
    <sheet name="Calculations" sheetId="4" state="hidden" r:id="rId4"/>
    <sheet name="Results" sheetId="5" r:id="rId5"/>
  </sheets>
  <definedNames>
    <definedName name="current_density">Calculations!$C$25</definedName>
    <definedName name="current_landcover">Calculations!$C$26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4" l="1"/>
  <c r="C26" i="4" l="1"/>
  <c r="G5" i="4"/>
  <c r="H5" i="4"/>
  <c r="G30" i="4" l="1"/>
  <c r="G31" i="4"/>
  <c r="G32" i="4"/>
  <c r="G33" i="4"/>
  <c r="G34" i="4"/>
  <c r="G29" i="4"/>
  <c r="D30" i="4"/>
  <c r="D31" i="4"/>
  <c r="D32" i="4"/>
  <c r="D33" i="4"/>
  <c r="D34" i="4"/>
  <c r="D29" i="4"/>
  <c r="E5" i="4" l="1"/>
  <c r="D5" i="4"/>
  <c r="I3" i="4"/>
  <c r="G3" i="4"/>
  <c r="F3" i="4"/>
  <c r="C3" i="4"/>
  <c r="C25" i="4" l="1"/>
  <c r="E16" i="2"/>
  <c r="E15" i="2"/>
  <c r="E13" i="2"/>
  <c r="E14" i="2"/>
  <c r="E12" i="2"/>
  <c r="E7" i="2"/>
  <c r="E8" i="2"/>
  <c r="E9" i="2"/>
  <c r="E6" i="2"/>
  <c r="D7" i="4" l="1"/>
  <c r="J7" i="4" s="1"/>
  <c r="D8" i="4"/>
  <c r="J8" i="4" s="1"/>
  <c r="D9" i="4"/>
  <c r="J9" i="4" s="1"/>
  <c r="D11" i="4"/>
  <c r="J11" i="4" s="1"/>
  <c r="D6" i="4"/>
  <c r="J6" i="4" s="1"/>
  <c r="D10" i="4"/>
  <c r="J10" i="4" s="1"/>
  <c r="J17" i="4" l="1"/>
  <c r="J18" i="4"/>
  <c r="D15" i="4"/>
  <c r="J20" i="4"/>
  <c r="D16" i="4"/>
  <c r="D17" i="4"/>
  <c r="J16" i="4"/>
  <c r="J19" i="4"/>
  <c r="D19" i="4"/>
  <c r="J15" i="4"/>
  <c r="I18" i="4"/>
  <c r="I20" i="4"/>
  <c r="F18" i="4"/>
  <c r="I15" i="4"/>
  <c r="F19" i="4"/>
  <c r="E17" i="4"/>
  <c r="F20" i="4"/>
  <c r="F15" i="4"/>
  <c r="E18" i="4"/>
  <c r="C19" i="4"/>
  <c r="I16" i="4"/>
  <c r="C20" i="4"/>
  <c r="I17" i="4"/>
  <c r="E15" i="4"/>
  <c r="E19" i="4"/>
  <c r="C15" i="4"/>
  <c r="F16" i="4"/>
  <c r="I19" i="4"/>
  <c r="H20" i="4"/>
  <c r="F17" i="4"/>
  <c r="E16" i="4"/>
  <c r="E20" i="4"/>
  <c r="H19" i="4"/>
  <c r="G18" i="4"/>
  <c r="G15" i="4"/>
  <c r="C17" i="4"/>
  <c r="H18" i="4"/>
  <c r="G17" i="4"/>
  <c r="G20" i="4"/>
  <c r="H17" i="4"/>
  <c r="G16" i="4"/>
  <c r="G19" i="4"/>
  <c r="H15" i="4"/>
  <c r="H16" i="4"/>
  <c r="C16" i="4"/>
  <c r="C18" i="4"/>
  <c r="D18" i="4"/>
  <c r="D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Matthew C Brondum</author>
  </authors>
  <commentList>
    <comment ref="C28" authorId="0" shapeId="0" xr:uid="{00000000-0006-0000-0300-000001000000}">
      <text>
        <r>
          <rPr>
            <b/>
            <sz val="9"/>
            <color indexed="81"/>
            <rFont val="Tahoma"/>
            <family val="2"/>
          </rPr>
          <t>How efficient is the control technique when the pig density is high?
1: not efficient at all
10: extremely efficient</t>
        </r>
      </text>
    </comment>
    <comment ref="E28" authorId="0" shapeId="0" xr:uid="{00000000-0006-0000-0300-000002000000}">
      <text>
        <r>
          <rPr>
            <b/>
            <sz val="9"/>
            <color indexed="81"/>
            <rFont val="Tahoma"/>
            <family val="2"/>
          </rPr>
          <t>How efficient is the control technique when the pig density is low?
1: not efficient at all
10: extremely efficient</t>
        </r>
      </text>
    </comment>
  </commentList>
</comments>
</file>

<file path=xl/sharedStrings.xml><?xml version="1.0" encoding="utf-8"?>
<sst xmlns="http://schemas.openxmlformats.org/spreadsheetml/2006/main" count="132" uniqueCount="76">
  <si>
    <t>Criteria</t>
  </si>
  <si>
    <t>Rating</t>
  </si>
  <si>
    <t>Normalized Score</t>
  </si>
  <si>
    <t>Explanation</t>
  </si>
  <si>
    <t>Trapping</t>
  </si>
  <si>
    <t>Snaring</t>
  </si>
  <si>
    <t>Ground shooting</t>
  </si>
  <si>
    <t>Aerial shooting</t>
  </si>
  <si>
    <t>Hunt with dogs</t>
  </si>
  <si>
    <t>Efficacy</t>
  </si>
  <si>
    <t>Training Needed</t>
  </si>
  <si>
    <t>Non-target Species Impact</t>
  </si>
  <si>
    <t>Environmental Impact</t>
  </si>
  <si>
    <t>Feasibility</t>
  </si>
  <si>
    <t>Financial</t>
  </si>
  <si>
    <t xml:space="preserve">Environmental </t>
  </si>
  <si>
    <t>Feasible</t>
  </si>
  <si>
    <t>Land Traversion</t>
  </si>
  <si>
    <t>Total Cost</t>
  </si>
  <si>
    <t>Social</t>
  </si>
  <si>
    <t>Pig Density</t>
  </si>
  <si>
    <t>Efficacy Table</t>
  </si>
  <si>
    <t>High Pig Density</t>
  </si>
  <si>
    <t>Low Pig Density</t>
  </si>
  <si>
    <t>Attribute Table</t>
  </si>
  <si>
    <t>High</t>
  </si>
  <si>
    <t>Low</t>
  </si>
  <si>
    <t>Medium</t>
  </si>
  <si>
    <t>Total Score</t>
  </si>
  <si>
    <t>Current Selection</t>
  </si>
  <si>
    <t>Sub-Criteria</t>
  </si>
  <si>
    <t>Public Acceptance</t>
  </si>
  <si>
    <t>Sport Hunting</t>
  </si>
  <si>
    <t>Medium Pig Density</t>
  </si>
  <si>
    <t>Land Coverage</t>
  </si>
  <si>
    <t>Criteria Weight</t>
  </si>
  <si>
    <t>Sub-criteria Weight</t>
  </si>
  <si>
    <t>Contributions Table</t>
  </si>
  <si>
    <t>Environmental</t>
  </si>
  <si>
    <t>1: it does not matter how difficult implementing the countermeasure is</t>
  </si>
  <si>
    <t>1: cost does not matter at all</t>
  </si>
  <si>
    <t>6: cost is extremely important</t>
  </si>
  <si>
    <t>1: impact on the environment is not important at all</t>
  </si>
  <si>
    <t>6: impact on the environment is extremely important</t>
  </si>
  <si>
    <t>1: social acceptance does not matter</t>
  </si>
  <si>
    <t>6: socially acceptance is extremely important</t>
  </si>
  <si>
    <t>1: it is not important that traversing the land (on foot or ATV) is easy</t>
  </si>
  <si>
    <t>6: it is extremely important that traversing the land (on foot or ATV) is easy</t>
  </si>
  <si>
    <t>1: it is not important that the technique is time-efficient</t>
  </si>
  <si>
    <t>6: it is very important that the technique is time efficient</t>
  </si>
  <si>
    <t>1: it is not important how much training is needed</t>
  </si>
  <si>
    <t>6: it is very important how many man-hours are spent on training</t>
  </si>
  <si>
    <t>1: there aren't any other animals that could be affected</t>
  </si>
  <si>
    <t xml:space="preserve"> 6: an abundance of other animals are present that could be affected</t>
  </si>
  <si>
    <t>6: impact on environment is extremely important</t>
  </si>
  <si>
    <t>6: it is extremely important that implementing the countermeasure is easy</t>
  </si>
  <si>
    <t>Environ- mental</t>
  </si>
  <si>
    <t>Land Cover</t>
  </si>
  <si>
    <t>Forested Land</t>
  </si>
  <si>
    <t>Open Land</t>
  </si>
  <si>
    <t>Mixed Land</t>
  </si>
  <si>
    <r>
      <rPr>
        <b/>
        <u/>
        <sz val="10"/>
        <color theme="1"/>
        <rFont val="Calibri"/>
        <family val="2"/>
        <scheme val="minor"/>
      </rPr>
      <t>Remember:</t>
    </r>
    <r>
      <rPr>
        <b/>
        <sz val="10"/>
        <color theme="1"/>
        <rFont val="Calibri"/>
        <family val="2"/>
        <scheme val="minor"/>
      </rPr>
      <t xml:space="preserve"> </t>
    </r>
    <r>
      <rPr>
        <sz val="10"/>
        <color theme="1"/>
        <rFont val="Calibri"/>
        <family val="2"/>
        <scheme val="minor"/>
      </rPr>
      <t xml:space="preserve">The criteria are ranked against each other (i.e. a 2 on "Funding Needed" and a 3 on "Timeliness" means you care more about how quickly the program runs than how much it costs) and </t>
    </r>
    <r>
      <rPr>
        <b/>
        <sz val="10"/>
        <color theme="1"/>
        <rFont val="Calibri"/>
        <family val="2"/>
        <scheme val="minor"/>
      </rPr>
      <t>NOT</t>
    </r>
    <r>
      <rPr>
        <sz val="10"/>
        <color theme="1"/>
        <rFont val="Calibri"/>
        <family val="2"/>
        <scheme val="minor"/>
      </rPr>
      <t xml:space="preserve"> against the sub-criteria. Sub-criteria are ranked against each other within their criteria category. See instructions for a more thorough descriptionfor more details.</t>
    </r>
  </si>
  <si>
    <r>
      <rPr>
        <b/>
        <u/>
        <sz val="10"/>
        <color theme="1"/>
        <rFont val="Calibri"/>
        <family val="2"/>
        <scheme val="minor"/>
      </rPr>
      <t>Instructions:</t>
    </r>
    <r>
      <rPr>
        <b/>
        <sz val="10"/>
        <color theme="1"/>
        <rFont val="Calibri"/>
        <family val="2"/>
        <scheme val="minor"/>
      </rPr>
      <t xml:space="preserve"> </t>
    </r>
    <r>
      <rPr>
        <sz val="10"/>
        <color theme="1"/>
        <rFont val="Calibri"/>
        <family val="2"/>
        <scheme val="minor"/>
      </rPr>
      <t xml:space="preserve">Only enter values into the yellow cells, and the Pig Density and Land Cover boxes. For detailed instructions, see the document entitled "WPM Decision Tool Instructions". </t>
    </r>
  </si>
  <si>
    <t>Countermeasure</t>
  </si>
  <si>
    <t>Ground Shooting</t>
  </si>
  <si>
    <t>Aerial Shooting</t>
  </si>
  <si>
    <t>Hunt with Dogs</t>
  </si>
  <si>
    <t>Involves setting up an enclosed space with bait inside in order to capture the pig(s) alive. Traps can be made for one pig or multiple.</t>
  </si>
  <si>
    <t>Definition</t>
  </si>
  <si>
    <t>A hooking mechanism that is designed to tighten as the pig runs through it. Snares capture one pig at a time.</t>
  </si>
  <si>
    <t>Using trained shooters to shoot the pigs, generally with rifles. This involves walking through the woods on foot.</t>
  </si>
  <si>
    <t>Using trained sharpshooters to shoot the pigs out of helicopters.</t>
  </si>
  <si>
    <t>Using trained dogs to sniff out the wild pigs in certain areas in order to more easily locate the pigs. Shooters follow the dogs and shoot the pigs when the dogs have identified them.</t>
  </si>
  <si>
    <t>Allowing anyone to shoot the pigs, assuming they are following all local and federal laws.</t>
  </si>
  <si>
    <r>
      <t xml:space="preserve">                                         </t>
    </r>
    <r>
      <rPr>
        <b/>
        <u/>
        <sz val="10"/>
        <color theme="1"/>
        <rFont val="Calibri"/>
        <family val="2"/>
        <scheme val="minor"/>
      </rPr>
      <t>Definitions:</t>
    </r>
  </si>
  <si>
    <t>Column1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</si>
</sst>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
  </numFmts>
  <fonts count="15" x14ac:knownFonts="1">
    <font>
      <sz val="11"/>
      <color theme="1"/>
      <name val="Calibri"/>
      <family val="2"/>
      <scheme val="minor"/>
    </font>
    <font>
      <b/>
      <sz val="14"/>
      <color theme="1"/>
      <name val="Calibri"/>
      <family val="2"/>
      <scheme val="minor"/>
    </font>
    <font>
      <b/>
      <sz val="9"/>
      <color indexed="81"/>
      <name val="Tahoma"/>
      <family val="2"/>
    </font>
    <font>
      <sz val="11"/>
      <color theme="1"/>
      <name val="Calibri"/>
      <family val="2"/>
      <scheme val="minor"/>
    </font>
    <font>
      <b/>
      <sz val="11"/>
      <color theme="1"/>
      <name val="Calibri"/>
      <family val="2"/>
      <scheme val="minor"/>
    </font>
    <font>
      <sz val="11"/>
      <name val="Calibri"/>
      <family val="2"/>
    </font>
    <font>
      <sz val="12"/>
      <color theme="1"/>
      <name val="Calibri"/>
      <family val="2"/>
      <scheme val="minor"/>
    </font>
    <font>
      <b/>
      <sz val="12"/>
      <color theme="1"/>
      <name val="Calibri"/>
      <family val="2"/>
      <scheme val="minor"/>
    </font>
    <font>
      <sz val="16"/>
      <color theme="1"/>
      <name val="Calibri"/>
      <family val="2"/>
      <scheme val="minor"/>
    </font>
    <font>
      <b/>
      <sz val="10"/>
      <color theme="1"/>
      <name val="Calibri"/>
      <family val="2"/>
      <scheme val="minor"/>
    </font>
    <font>
      <sz val="10"/>
      <color theme="1"/>
      <name val="Calibri"/>
      <family val="2"/>
      <scheme val="minor"/>
    </font>
    <font>
      <b/>
      <u/>
      <sz val="10"/>
      <color theme="1"/>
      <name val="Calibri"/>
      <family val="2"/>
      <scheme val="minor"/>
    </font>
    <font>
      <sz val="14"/>
      <color theme="1"/>
      <name val="Calibri"/>
      <family val="2"/>
      <scheme val="minor"/>
    </font>
    <font>
      <sz val="18"/>
      <color theme="1"/>
      <name val="Calibri"/>
      <family val="2"/>
      <scheme val="minor"/>
    </font>
    <font>
      <b/>
      <u/>
      <sz val="14"/>
      <color theme="1"/>
      <name val="Calibri"/>
      <family val="2"/>
      <scheme val="minor"/>
    </font>
  </fonts>
  <fills count="10">
    <fill>
      <patternFill patternType="none"/>
    </fill>
    <fill>
      <patternFill patternType="gray125"/>
    </fill>
    <fill>
      <patternFill patternType="solid">
        <fgColor rgb="FFFFFFCD"/>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s>
  <cellStyleXfs count="3">
    <xf numFmtId="0" fontId="0" fillId="0" borderId="0"/>
    <xf numFmtId="9" fontId="3" fillId="0" borderId="0" applyFont="0" applyFill="0" applyBorder="0" applyAlignment="0" applyProtection="0"/>
    <xf numFmtId="0" fontId="4" fillId="0" borderId="1" applyFont="0" applyFill="0" applyAlignment="0">
      <alignment horizontal="center" vertical="top" wrapText="1"/>
    </xf>
  </cellStyleXfs>
  <cellXfs count="139">
    <xf numFmtId="0" fontId="0" fillId="0" borderId="0" xfId="0"/>
    <xf numFmtId="0" fontId="0" fillId="0" borderId="0" xfId="0" applyAlignment="1">
      <alignment horizontal="center"/>
    </xf>
    <xf numFmtId="0" fontId="0" fillId="0" borderId="0" xfId="0" applyAlignment="1">
      <alignment horizontal="left" vertical="center" wrapText="1"/>
    </xf>
    <xf numFmtId="0" fontId="0" fillId="0" borderId="3" xfId="0" applyBorder="1" applyAlignment="1">
      <alignment horizontal="right"/>
    </xf>
    <xf numFmtId="0" fontId="0" fillId="0" borderId="3" xfId="0" applyFill="1" applyBorder="1" applyAlignment="1">
      <alignment horizontal="right"/>
    </xf>
    <xf numFmtId="0" fontId="0" fillId="0" borderId="0" xfId="0" applyBorder="1" applyAlignment="1">
      <alignment horizontal="center"/>
    </xf>
    <xf numFmtId="0" fontId="0" fillId="0" borderId="0" xfId="0" applyBorder="1" applyAlignment="1"/>
    <xf numFmtId="0" fontId="0" fillId="2" borderId="1" xfId="0" applyFill="1" applyBorder="1" applyAlignment="1">
      <alignment horizontal="center"/>
    </xf>
    <xf numFmtId="0" fontId="0" fillId="4" borderId="1"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Alignment="1">
      <alignment horizontal="left" vertical="top" wrapText="1"/>
    </xf>
    <xf numFmtId="0" fontId="0" fillId="0" borderId="0" xfId="0" applyFill="1" applyBorder="1" applyAlignment="1">
      <alignment horizontal="right"/>
    </xf>
    <xf numFmtId="2" fontId="0" fillId="0" borderId="0" xfId="0" applyNumberFormat="1" applyBorder="1" applyAlignment="1">
      <alignment horizontal="center"/>
    </xf>
    <xf numFmtId="0" fontId="0" fillId="0" borderId="0" xfId="0" applyAlignment="1">
      <alignment horizontal="left" vertical="top" wrapText="1"/>
    </xf>
    <xf numFmtId="0" fontId="4" fillId="0" borderId="0" xfId="0" applyFont="1" applyBorder="1"/>
    <xf numFmtId="2" fontId="0" fillId="0" borderId="0" xfId="1" applyNumberFormat="1" applyFont="1" applyBorder="1" applyAlignment="1">
      <alignment horizontal="center"/>
    </xf>
    <xf numFmtId="0" fontId="0" fillId="0" borderId="0" xfId="0" applyBorder="1"/>
    <xf numFmtId="0" fontId="0" fillId="0" borderId="1" xfId="0" applyBorder="1" applyAlignment="1">
      <alignment horizontal="center" vertical="center"/>
    </xf>
    <xf numFmtId="0" fontId="0" fillId="0" borderId="0" xfId="0" applyBorder="1" applyAlignment="1">
      <alignment horizontal="left"/>
    </xf>
    <xf numFmtId="0" fontId="0" fillId="0" borderId="0" xfId="0" applyAlignment="1">
      <alignment horizontal="left"/>
    </xf>
    <xf numFmtId="0" fontId="0" fillId="0" borderId="12" xfId="0" applyFill="1" applyBorder="1" applyAlignment="1">
      <alignment horizontal="center"/>
    </xf>
    <xf numFmtId="0" fontId="0" fillId="0" borderId="13" xfId="0" applyBorder="1" applyAlignment="1">
      <alignment horizontal="center"/>
    </xf>
    <xf numFmtId="0" fontId="0" fillId="0" borderId="16" xfId="0" applyFill="1" applyBorder="1" applyAlignment="1">
      <alignment horizontal="center"/>
    </xf>
    <xf numFmtId="0" fontId="0" fillId="0" borderId="17" xfId="0" applyBorder="1" applyAlignment="1">
      <alignment horizontal="center"/>
    </xf>
    <xf numFmtId="0" fontId="0" fillId="0" borderId="18" xfId="0" applyFill="1" applyBorder="1" applyAlignment="1">
      <alignment horizontal="center"/>
    </xf>
    <xf numFmtId="0" fontId="0" fillId="0" borderId="19" xfId="0"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0" fillId="0" borderId="0" xfId="0" applyAlignment="1">
      <alignment horizontal="left" vertical="top" wrapText="1"/>
    </xf>
    <xf numFmtId="164" fontId="0" fillId="0" borderId="15" xfId="0" applyNumberFormat="1" applyBorder="1" applyAlignment="1">
      <alignment horizontal="center"/>
    </xf>
    <xf numFmtId="2" fontId="0" fillId="0" borderId="1" xfId="0" applyNumberFormat="1" applyBorder="1" applyAlignment="1">
      <alignment horizontal="center"/>
    </xf>
    <xf numFmtId="2" fontId="0" fillId="0" borderId="7" xfId="0" applyNumberFormat="1" applyBorder="1" applyAlignment="1">
      <alignment horizontal="center"/>
    </xf>
    <xf numFmtId="2" fontId="0" fillId="0" borderId="2" xfId="0" applyNumberFormat="1" applyBorder="1" applyAlignment="1">
      <alignment horizontal="center"/>
    </xf>
    <xf numFmtId="0" fontId="0" fillId="7" borderId="22" xfId="0" applyFill="1" applyBorder="1" applyAlignment="1">
      <alignment horizontal="center" vertical="center" wrapText="1"/>
    </xf>
    <xf numFmtId="0" fontId="0" fillId="7" borderId="23" xfId="0" applyFill="1" applyBorder="1" applyAlignment="1">
      <alignment horizontal="center" vertical="center" wrapText="1"/>
    </xf>
    <xf numFmtId="0" fontId="0" fillId="7" borderId="24" xfId="0" applyFill="1" applyBorder="1" applyAlignment="1">
      <alignment horizontal="center" vertical="center" wrapText="1"/>
    </xf>
    <xf numFmtId="0" fontId="0" fillId="8" borderId="22" xfId="0" applyFill="1" applyBorder="1" applyAlignment="1">
      <alignment horizontal="center" vertical="center" wrapText="1"/>
    </xf>
    <xf numFmtId="0" fontId="0" fillId="8" borderId="23" xfId="0" applyFill="1" applyBorder="1" applyAlignment="1">
      <alignment horizontal="center" vertical="center" wrapText="1"/>
    </xf>
    <xf numFmtId="0" fontId="0" fillId="8" borderId="24" xfId="0" applyFill="1" applyBorder="1" applyAlignment="1">
      <alignment horizontal="center" vertical="center" wrapText="1"/>
    </xf>
    <xf numFmtId="0" fontId="0" fillId="4" borderId="9" xfId="0" applyFill="1" applyBorder="1" applyAlignment="1">
      <alignment horizontal="right"/>
    </xf>
    <xf numFmtId="0" fontId="0" fillId="4" borderId="10" xfId="0" applyFill="1" applyBorder="1" applyAlignment="1">
      <alignment horizontal="right"/>
    </xf>
    <xf numFmtId="0" fontId="0" fillId="4" borderId="11" xfId="0" applyFill="1" applyBorder="1" applyAlignment="1">
      <alignment horizontal="right"/>
    </xf>
    <xf numFmtId="0" fontId="4" fillId="0" borderId="14" xfId="0" applyFont="1" applyBorder="1" applyAlignment="1">
      <alignment horizontal="center"/>
    </xf>
    <xf numFmtId="0" fontId="4" fillId="0" borderId="14" xfId="0" applyFont="1" applyBorder="1"/>
    <xf numFmtId="0" fontId="0" fillId="4" borderId="26" xfId="0" applyFill="1" applyBorder="1" applyAlignment="1">
      <alignment horizontal="center" vertical="center" wrapText="1"/>
    </xf>
    <xf numFmtId="0" fontId="0" fillId="2" borderId="26" xfId="0" applyFill="1" applyBorder="1" applyAlignment="1">
      <alignment horizontal="center"/>
    </xf>
    <xf numFmtId="2" fontId="0" fillId="0" borderId="27" xfId="1" applyNumberFormat="1" applyFont="1" applyBorder="1" applyAlignment="1">
      <alignment horizontal="center"/>
    </xf>
    <xf numFmtId="2" fontId="0" fillId="0" borderId="5" xfId="1" applyNumberFormat="1" applyFont="1" applyBorder="1" applyAlignment="1">
      <alignment horizontal="center"/>
    </xf>
    <xf numFmtId="0" fontId="0" fillId="4" borderId="7" xfId="0" applyFill="1" applyBorder="1" applyAlignment="1">
      <alignment horizontal="center" vertical="center" wrapText="1"/>
    </xf>
    <xf numFmtId="0" fontId="0" fillId="2" borderId="7" xfId="0" applyFill="1" applyBorder="1" applyAlignment="1">
      <alignment horizontal="center"/>
    </xf>
    <xf numFmtId="2" fontId="0" fillId="0" borderId="8" xfId="1" applyNumberFormat="1" applyFont="1" applyBorder="1" applyAlignment="1">
      <alignment horizontal="center"/>
    </xf>
    <xf numFmtId="0" fontId="0" fillId="0" borderId="0" xfId="0" applyAlignment="1">
      <alignment vertical="top" wrapText="1"/>
    </xf>
    <xf numFmtId="0" fontId="6" fillId="0" borderId="1" xfId="0" applyFont="1" applyBorder="1"/>
    <xf numFmtId="0" fontId="6" fillId="0" borderId="0" xfId="0" applyFont="1"/>
    <xf numFmtId="0" fontId="7" fillId="0" borderId="1" xfId="0" applyFont="1" applyBorder="1" applyAlignment="1">
      <alignment horizontal="center"/>
    </xf>
    <xf numFmtId="164" fontId="0" fillId="0" borderId="2" xfId="0" applyNumberFormat="1" applyBorder="1" applyAlignment="1">
      <alignment horizontal="center"/>
    </xf>
    <xf numFmtId="2" fontId="0" fillId="0" borderId="20" xfId="0" applyNumberFormat="1" applyBorder="1" applyAlignment="1">
      <alignment horizontal="center"/>
    </xf>
    <xf numFmtId="2" fontId="0" fillId="0" borderId="21" xfId="0" applyNumberFormat="1" applyBorder="1" applyAlignment="1">
      <alignment horizontal="center"/>
    </xf>
    <xf numFmtId="2" fontId="0" fillId="0" borderId="4" xfId="0" applyNumberFormat="1" applyBorder="1" applyAlignment="1">
      <alignment horizontal="center"/>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8" xfId="0" applyNumberFormat="1" applyBorder="1" applyAlignment="1">
      <alignment horizontal="center"/>
    </xf>
    <xf numFmtId="0" fontId="0" fillId="0" borderId="28" xfId="0" applyBorder="1" applyAlignment="1">
      <alignment horizontal="right"/>
    </xf>
    <xf numFmtId="0" fontId="0" fillId="0" borderId="29" xfId="0" applyFill="1" applyBorder="1" applyAlignment="1">
      <alignment horizontal="right"/>
    </xf>
    <xf numFmtId="164" fontId="5" fillId="0" borderId="23" xfId="0" applyNumberFormat="1" applyFont="1" applyBorder="1" applyAlignment="1">
      <alignment horizontal="center" vertical="center"/>
    </xf>
    <xf numFmtId="164" fontId="5" fillId="0" borderId="24" xfId="0" applyNumberFormat="1" applyFont="1" applyBorder="1" applyAlignment="1">
      <alignment horizontal="center" vertical="center"/>
    </xf>
    <xf numFmtId="0" fontId="0" fillId="0" borderId="22" xfId="0" applyBorder="1" applyAlignment="1">
      <alignment horizontal="right"/>
    </xf>
    <xf numFmtId="164" fontId="0" fillId="0" borderId="23" xfId="0" applyNumberFormat="1" applyBorder="1" applyAlignment="1">
      <alignment horizontal="center"/>
    </xf>
    <xf numFmtId="164" fontId="0" fillId="0" borderId="24" xfId="0" applyNumberFormat="1" applyBorder="1" applyAlignment="1">
      <alignment horizontal="center"/>
    </xf>
    <xf numFmtId="0" fontId="0" fillId="0" borderId="25" xfId="0" applyBorder="1" applyAlignment="1">
      <alignment horizontal="center"/>
    </xf>
    <xf numFmtId="0" fontId="0" fillId="0" borderId="33" xfId="0" applyBorder="1" applyAlignment="1">
      <alignment horizontal="center"/>
    </xf>
    <xf numFmtId="0" fontId="0" fillId="0" borderId="25"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164" fontId="0" fillId="0" borderId="34" xfId="0" applyNumberFormat="1" applyBorder="1" applyAlignment="1">
      <alignment horizontal="center"/>
    </xf>
    <xf numFmtId="0" fontId="0" fillId="0" borderId="9" xfId="0" applyBorder="1" applyAlignment="1">
      <alignment horizontal="right"/>
    </xf>
    <xf numFmtId="0" fontId="0" fillId="0" borderId="10" xfId="0" applyBorder="1" applyAlignment="1">
      <alignment horizontal="right"/>
    </xf>
    <xf numFmtId="0" fontId="0" fillId="0" borderId="11" xfId="0" applyFill="1" applyBorder="1" applyAlignment="1">
      <alignment horizontal="right"/>
    </xf>
    <xf numFmtId="0" fontId="8" fillId="0" borderId="0" xfId="0" applyFont="1" applyBorder="1" applyAlignment="1">
      <alignment vertical="center" textRotation="90"/>
    </xf>
    <xf numFmtId="0" fontId="6" fillId="0" borderId="15" xfId="0" applyFont="1" applyBorder="1"/>
    <xf numFmtId="0" fontId="0" fillId="0" borderId="32" xfId="0" applyBorder="1" applyAlignment="1">
      <alignment horizontal="center" vertical="center" wrapText="1"/>
    </xf>
    <xf numFmtId="0" fontId="0" fillId="0" borderId="24" xfId="0" applyBorder="1" applyAlignment="1">
      <alignment horizontal="center" vertical="center" wrapText="1"/>
    </xf>
    <xf numFmtId="0" fontId="0" fillId="0" borderId="30" xfId="0" applyBorder="1" applyAlignment="1">
      <alignment horizontal="center" vertical="center" wrapText="1"/>
    </xf>
    <xf numFmtId="0" fontId="0" fillId="0" borderId="25" xfId="0" applyFill="1" applyBorder="1" applyAlignment="1">
      <alignment horizontal="center" vertical="center" wrapText="1"/>
    </xf>
    <xf numFmtId="0" fontId="8" fillId="0" borderId="0" xfId="0" applyFont="1"/>
    <xf numFmtId="0" fontId="13" fillId="0" borderId="0" xfId="0" applyFont="1"/>
    <xf numFmtId="0" fontId="10" fillId="0" borderId="0" xfId="0" applyFont="1" applyAlignment="1">
      <alignment vertical="top" wrapText="1"/>
    </xf>
    <xf numFmtId="0" fontId="14" fillId="0" borderId="36" xfId="0" applyFont="1" applyBorder="1"/>
    <xf numFmtId="0" fontId="1" fillId="0" borderId="37" xfId="0" applyFont="1" applyBorder="1"/>
    <xf numFmtId="0" fontId="14" fillId="0" borderId="37" xfId="0" applyFont="1" applyBorder="1"/>
    <xf numFmtId="0" fontId="12" fillId="0" borderId="37" xfId="0" applyFont="1" applyBorder="1"/>
    <xf numFmtId="0" fontId="8" fillId="0" borderId="37" xfId="0" applyFont="1" applyBorder="1"/>
    <xf numFmtId="0" fontId="0" fillId="0" borderId="37" xfId="0" applyBorder="1"/>
    <xf numFmtId="0" fontId="0" fillId="0" borderId="38" xfId="0" applyBorder="1"/>
    <xf numFmtId="0" fontId="12" fillId="0" borderId="39" xfId="0" applyFont="1" applyBorder="1"/>
    <xf numFmtId="0" fontId="12" fillId="0" borderId="0" xfId="0" applyFont="1" applyBorder="1"/>
    <xf numFmtId="0" fontId="8" fillId="0" borderId="0" xfId="0" applyFont="1" applyBorder="1"/>
    <xf numFmtId="0" fontId="0" fillId="0" borderId="40" xfId="0" applyBorder="1"/>
    <xf numFmtId="0" fontId="12" fillId="0" borderId="28" xfId="0" applyFont="1" applyBorder="1"/>
    <xf numFmtId="0" fontId="12" fillId="0" borderId="35" xfId="0" applyFont="1" applyBorder="1"/>
    <xf numFmtId="0" fontId="8" fillId="0" borderId="35" xfId="0" applyFont="1" applyBorder="1"/>
    <xf numFmtId="0" fontId="0" fillId="0" borderId="35" xfId="0" applyBorder="1"/>
    <xf numFmtId="0" fontId="0" fillId="0" borderId="34" xfId="0" applyBorder="1"/>
    <xf numFmtId="0" fontId="0" fillId="9" borderId="0" xfId="0" applyFill="1"/>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8" fillId="0" borderId="1" xfId="0" applyFont="1" applyBorder="1" applyAlignment="1">
      <alignment horizontal="center" vertical="center" textRotation="90"/>
    </xf>
    <xf numFmtId="0" fontId="8" fillId="0" borderId="1"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10" fillId="0" borderId="0" xfId="0" applyFont="1" applyAlignment="1">
      <alignment horizontal="left" vertical="top" wrapText="1"/>
    </xf>
    <xf numFmtId="0" fontId="0" fillId="0" borderId="0" xfId="0" applyAlignment="1">
      <alignment horizontal="left" vertical="top" wrapText="1"/>
    </xf>
    <xf numFmtId="0" fontId="1" fillId="0" borderId="0" xfId="0" applyFont="1" applyFill="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0" xfId="0" applyFill="1" applyBorder="1" applyAlignment="1">
      <alignment horizontal="center"/>
    </xf>
    <xf numFmtId="164" fontId="0" fillId="0" borderId="30" xfId="0" applyNumberFormat="1" applyBorder="1" applyAlignment="1">
      <alignment horizontal="center"/>
    </xf>
    <xf numFmtId="164" fontId="0" fillId="0" borderId="31" xfId="0" applyNumberFormat="1" applyBorder="1" applyAlignment="1">
      <alignment horizontal="center"/>
    </xf>
    <xf numFmtId="164" fontId="0" fillId="0" borderId="32" xfId="0" applyNumberFormat="1" applyBorder="1" applyAlignment="1">
      <alignment horizontal="center"/>
    </xf>
    <xf numFmtId="0" fontId="0" fillId="4" borderId="15" xfId="0" applyFill="1" applyBorder="1" applyAlignment="1">
      <alignment horizontal="center" vertical="center" wrapText="1"/>
    </xf>
    <xf numFmtId="0" fontId="0" fillId="5" borderId="15" xfId="0" applyFill="1" applyBorder="1" applyAlignment="1">
      <alignment horizontal="center" vertical="center" wrapText="1"/>
    </xf>
    <xf numFmtId="0" fontId="0" fillId="6" borderId="15" xfId="0" applyFill="1" applyBorder="1" applyAlignment="1">
      <alignment horizontal="center" vertical="center" wrapText="1"/>
    </xf>
    <xf numFmtId="2" fontId="0" fillId="0" borderId="3" xfId="1" applyNumberFormat="1" applyFont="1" applyBorder="1" applyAlignment="1">
      <alignment horizontal="center"/>
    </xf>
    <xf numFmtId="0" fontId="4" fillId="0" borderId="34" xfId="0" applyFont="1" applyBorder="1" applyAlignment="1">
      <alignment horizontal="center" vertical="top" wrapText="1"/>
    </xf>
    <xf numFmtId="0" fontId="4" fillId="0" borderId="2" xfId="0" applyFont="1" applyBorder="1" applyAlignment="1">
      <alignment horizontal="center"/>
    </xf>
    <xf numFmtId="0" fontId="4" fillId="0" borderId="28" xfId="0" applyFont="1" applyBorder="1"/>
    <xf numFmtId="0" fontId="0" fillId="3" borderId="38" xfId="0" applyFill="1" applyBorder="1" applyAlignment="1">
      <alignment horizontal="center" vertical="center" wrapText="1"/>
    </xf>
    <xf numFmtId="0" fontId="0" fillId="2" borderId="14" xfId="0" applyFill="1" applyBorder="1" applyAlignment="1">
      <alignment horizontal="center"/>
    </xf>
    <xf numFmtId="2" fontId="0" fillId="0" borderId="36" xfId="1" applyNumberFormat="1" applyFont="1" applyBorder="1" applyAlignment="1">
      <alignment horizontal="center"/>
    </xf>
    <xf numFmtId="0" fontId="0" fillId="6" borderId="41" xfId="0" applyFill="1" applyBorder="1" applyAlignment="1">
      <alignment horizontal="center" vertical="center"/>
    </xf>
    <xf numFmtId="0" fontId="0" fillId="6" borderId="14" xfId="0" applyFill="1" applyBorder="1" applyAlignment="1">
      <alignment horizontal="center" vertical="center" wrapText="1"/>
    </xf>
    <xf numFmtId="2" fontId="0" fillId="0" borderId="42" xfId="1" applyNumberFormat="1" applyFont="1" applyBorder="1" applyAlignment="1">
      <alignment horizontal="center"/>
    </xf>
    <xf numFmtId="0" fontId="0" fillId="6" borderId="2" xfId="0" applyFill="1" applyBorder="1" applyAlignment="1">
      <alignment horizontal="center" vertical="center" wrapText="1"/>
    </xf>
    <xf numFmtId="0" fontId="0" fillId="2" borderId="2" xfId="0" applyFill="1" applyBorder="1" applyAlignment="1">
      <alignment horizontal="center"/>
    </xf>
    <xf numFmtId="2" fontId="0" fillId="0" borderId="21" xfId="1" applyNumberFormat="1" applyFont="1" applyBorder="1" applyAlignment="1">
      <alignment horizontal="center"/>
    </xf>
    <xf numFmtId="0" fontId="0" fillId="4" borderId="12" xfId="0" applyFill="1" applyBorder="1" applyAlignment="1">
      <alignment horizontal="center" vertical="center"/>
    </xf>
    <xf numFmtId="0" fontId="0" fillId="4" borderId="16" xfId="0" applyFill="1" applyBorder="1" applyAlignment="1">
      <alignment horizontal="center" vertical="center"/>
    </xf>
    <xf numFmtId="0" fontId="0" fillId="4" borderId="18" xfId="0" applyFill="1" applyBorder="1" applyAlignment="1">
      <alignment horizontal="center" vertical="center"/>
    </xf>
  </cellXfs>
  <cellStyles count="3">
    <cellStyle name="Normal" xfId="0" builtinId="0"/>
    <cellStyle name="Percent" xfId="1" builtinId="5"/>
    <cellStyle name="Style 1" xfId="2" xr:uid="{216BB156-B795-4E2B-A984-310563BD05C8}"/>
  </cellStyles>
  <dxfs count="10">
    <dxf>
      <font>
        <b val="0"/>
        <i val="0"/>
        <strike val="0"/>
        <condense val="0"/>
        <extend val="0"/>
        <outline val="0"/>
        <shadow val="0"/>
        <u val="none"/>
        <vertAlign val="baseline"/>
        <sz val="11"/>
        <color theme="1"/>
        <name val="Calibri"/>
        <family val="2"/>
        <scheme val="minor"/>
      </font>
      <numFmt numFmtId="2" formatCode="0.00"/>
      <alignment horizontal="center" vertical="bottom" textRotation="0" wrapText="0" indent="0" justifyLastLine="0" shrinkToFit="0" readingOrder="0"/>
      <border diagonalUp="0" diagonalDown="0">
        <left style="thin">
          <color indexed="64"/>
        </left>
        <right style="medium">
          <color indexed="64"/>
        </right>
        <top style="thin">
          <color indexed="64"/>
        </top>
        <bottom style="medium">
          <color indexed="64"/>
        </bottom>
        <vertical/>
        <horizontal/>
      </border>
    </dxf>
    <dxf>
      <fill>
        <patternFill patternType="solid">
          <fgColor indexed="64"/>
          <bgColor rgb="FFFFFFCD"/>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medium">
          <color indexed="64"/>
        </bottom>
        <vertical/>
        <horizontal/>
      </border>
    </dxf>
    <dxf>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medium">
          <color indexed="64"/>
        </bottom>
        <vertical/>
        <horizontal/>
      </border>
    </dxf>
    <dxf>
      <fill>
        <patternFill patternType="solid">
          <fgColor indexed="64"/>
          <bgColor theme="0" tint="-0.14999847407452621"/>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medium">
          <color indexed="64"/>
        </bottom>
        <vertical/>
        <horizontal/>
      </border>
    </dxf>
    <dxf>
      <border outline="0">
        <bottom style="medium">
          <color indexed="64"/>
        </bottom>
      </border>
    </dxf>
    <dxf>
      <font>
        <b val="0"/>
        <i val="0"/>
        <strike val="0"/>
        <condense val="0"/>
        <extend val="0"/>
        <outline val="0"/>
        <shadow val="0"/>
        <u val="none"/>
        <vertAlign val="baseline"/>
        <sz val="11"/>
        <color theme="1"/>
        <name val="Calibri"/>
        <family val="2"/>
        <scheme val="minor"/>
      </font>
      <numFmt numFmtId="2" formatCode="0.0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solid">
          <fgColor indexed="64"/>
          <bgColor rgb="FFFFFFCD"/>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1" defaultTableStyle="TableStyleMedium9" defaultPivotStyle="PivotStyleLight16">
    <tableStyle name="Table Style 1" pivot="0" count="0" xr9:uid="{92414A2B-6EAC-425B-AFC3-BF9FA6955D0B}"/>
  </tableStyles>
  <colors>
    <mruColors>
      <color rgb="FFFFFFC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Utility Scores by Countermeasure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7245825705913345"/>
          <c:y val="0.14408006683524716"/>
          <c:w val="0.8052590956670922"/>
          <c:h val="0.68753517474656245"/>
        </c:manualLayout>
      </c:layout>
      <c:barChart>
        <c:barDir val="col"/>
        <c:grouping val="clustered"/>
        <c:varyColors val="0"/>
        <c:ser>
          <c:idx val="0"/>
          <c:order val="0"/>
          <c:tx>
            <c:v>Values</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Calculations!$B$15:$B$21</c:f>
              <c:strCache>
                <c:ptCount val="6"/>
                <c:pt idx="0">
                  <c:v>Trapping</c:v>
                </c:pt>
                <c:pt idx="1">
                  <c:v>Snaring</c:v>
                </c:pt>
                <c:pt idx="2">
                  <c:v>Ground shooting</c:v>
                </c:pt>
                <c:pt idx="3">
                  <c:v>Aerial shooting</c:v>
                </c:pt>
                <c:pt idx="4">
                  <c:v>Hunt with dogs</c:v>
                </c:pt>
                <c:pt idx="5">
                  <c:v>Sport Hunting</c:v>
                </c:pt>
              </c:strCache>
            </c:strRef>
          </c:cat>
          <c:val>
            <c:numRef>
              <c:f>Calculations!$J$15:$J$20</c:f>
              <c:numCache>
                <c:formatCode>0.000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9B4-4F99-BB7B-7AB5A8670EF4}"/>
            </c:ext>
          </c:extLst>
        </c:ser>
        <c:dLbls>
          <c:showLegendKey val="0"/>
          <c:showVal val="0"/>
          <c:showCatName val="0"/>
          <c:showSerName val="0"/>
          <c:showPercent val="0"/>
          <c:showBubbleSize val="0"/>
        </c:dLbls>
        <c:gapWidth val="100"/>
        <c:overlap val="-24"/>
        <c:axId val="516475456"/>
        <c:axId val="516472320"/>
      </c:barChart>
      <c:catAx>
        <c:axId val="51647545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n-lt"/>
                <a:ea typeface="+mn-ea"/>
                <a:cs typeface="+mn-cs"/>
              </a:defRPr>
            </a:pPr>
            <a:endParaRPr lang="en-US"/>
          </a:p>
        </c:txPr>
        <c:crossAx val="516472320"/>
        <c:crosses val="autoZero"/>
        <c:auto val="1"/>
        <c:lblAlgn val="ctr"/>
        <c:lblOffset val="100"/>
        <c:noMultiLvlLbl val="0"/>
      </c:catAx>
      <c:valAx>
        <c:axId val="516472320"/>
        <c:scaling>
          <c:orientation val="minMax"/>
          <c:max val="1"/>
          <c:min val="0.5"/>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Utility Gained</a:t>
                </a: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n-lt"/>
                <a:ea typeface="+mn-ea"/>
                <a:cs typeface="+mn-cs"/>
              </a:defRPr>
            </a:pPr>
            <a:endParaRPr lang="en-US"/>
          </a:p>
        </c:txPr>
        <c:crossAx val="516475456"/>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Criteria Contributions by Countermeasure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percentStacked"/>
        <c:varyColors val="0"/>
        <c:ser>
          <c:idx val="0"/>
          <c:order val="0"/>
          <c:tx>
            <c:strRef>
              <c:f>Calculations!$C$14</c:f>
              <c:strCache>
                <c:ptCount val="1"/>
                <c:pt idx="0">
                  <c:v>Land Traversion</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Calculations!$B$15:$B$20</c:f>
              <c:strCache>
                <c:ptCount val="6"/>
                <c:pt idx="0">
                  <c:v>Trapping</c:v>
                </c:pt>
                <c:pt idx="1">
                  <c:v>Snaring</c:v>
                </c:pt>
                <c:pt idx="2">
                  <c:v>Ground shooting</c:v>
                </c:pt>
                <c:pt idx="3">
                  <c:v>Aerial shooting</c:v>
                </c:pt>
                <c:pt idx="4">
                  <c:v>Hunt with dogs</c:v>
                </c:pt>
                <c:pt idx="5">
                  <c:v>Sport Hunting</c:v>
                </c:pt>
              </c:strCache>
            </c:strRef>
          </c:cat>
          <c:val>
            <c:numRef>
              <c:f>Calculations!$C$15:$C$20</c:f>
              <c:numCache>
                <c:formatCode>0.000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535-4983-B5D0-BCCD08783F5F}"/>
            </c:ext>
          </c:extLst>
        </c:ser>
        <c:ser>
          <c:idx val="1"/>
          <c:order val="1"/>
          <c:tx>
            <c:strRef>
              <c:f>Calculations!$D$14</c:f>
              <c:strCache>
                <c:ptCount val="1"/>
                <c:pt idx="0">
                  <c:v>Efficacy</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Calculations!$B$15:$B$20</c:f>
              <c:strCache>
                <c:ptCount val="6"/>
                <c:pt idx="0">
                  <c:v>Trapping</c:v>
                </c:pt>
                <c:pt idx="1">
                  <c:v>Snaring</c:v>
                </c:pt>
                <c:pt idx="2">
                  <c:v>Ground shooting</c:v>
                </c:pt>
                <c:pt idx="3">
                  <c:v>Aerial shooting</c:v>
                </c:pt>
                <c:pt idx="4">
                  <c:v>Hunt with dogs</c:v>
                </c:pt>
                <c:pt idx="5">
                  <c:v>Sport Hunting</c:v>
                </c:pt>
              </c:strCache>
            </c:strRef>
          </c:cat>
          <c:val>
            <c:numRef>
              <c:f>Calculations!$D$15:$D$20</c:f>
              <c:numCache>
                <c:formatCode>0.000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535-4983-B5D0-BCCD08783F5F}"/>
            </c:ext>
          </c:extLst>
        </c:ser>
        <c:ser>
          <c:idx val="2"/>
          <c:order val="2"/>
          <c:tx>
            <c:strRef>
              <c:f>Calculations!$E$14</c:f>
              <c:strCache>
                <c:ptCount val="1"/>
                <c:pt idx="0">
                  <c:v>Training Needed</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Calculations!$B$15:$B$20</c:f>
              <c:strCache>
                <c:ptCount val="6"/>
                <c:pt idx="0">
                  <c:v>Trapping</c:v>
                </c:pt>
                <c:pt idx="1">
                  <c:v>Snaring</c:v>
                </c:pt>
                <c:pt idx="2">
                  <c:v>Ground shooting</c:v>
                </c:pt>
                <c:pt idx="3">
                  <c:v>Aerial shooting</c:v>
                </c:pt>
                <c:pt idx="4">
                  <c:v>Hunt with dogs</c:v>
                </c:pt>
                <c:pt idx="5">
                  <c:v>Sport Hunting</c:v>
                </c:pt>
              </c:strCache>
            </c:strRef>
          </c:cat>
          <c:val>
            <c:numRef>
              <c:f>Calculations!$E$15:$E$20</c:f>
              <c:numCache>
                <c:formatCode>0.000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535-4983-B5D0-BCCD08783F5F}"/>
            </c:ext>
          </c:extLst>
        </c:ser>
        <c:ser>
          <c:idx val="3"/>
          <c:order val="3"/>
          <c:tx>
            <c:strRef>
              <c:f>Calculations!$F$14</c:f>
              <c:strCache>
                <c:ptCount val="1"/>
                <c:pt idx="0">
                  <c:v>Total Cost</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Calculations!$B$15:$B$20</c:f>
              <c:strCache>
                <c:ptCount val="6"/>
                <c:pt idx="0">
                  <c:v>Trapping</c:v>
                </c:pt>
                <c:pt idx="1">
                  <c:v>Snaring</c:v>
                </c:pt>
                <c:pt idx="2">
                  <c:v>Ground shooting</c:v>
                </c:pt>
                <c:pt idx="3">
                  <c:v>Aerial shooting</c:v>
                </c:pt>
                <c:pt idx="4">
                  <c:v>Hunt with dogs</c:v>
                </c:pt>
                <c:pt idx="5">
                  <c:v>Sport Hunting</c:v>
                </c:pt>
              </c:strCache>
            </c:strRef>
          </c:cat>
          <c:val>
            <c:numRef>
              <c:f>Calculations!$F$15:$F$20</c:f>
              <c:numCache>
                <c:formatCode>0.000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0535-4983-B5D0-BCCD08783F5F}"/>
            </c:ext>
          </c:extLst>
        </c:ser>
        <c:ser>
          <c:idx val="4"/>
          <c:order val="4"/>
          <c:tx>
            <c:strRef>
              <c:f>Calculations!$G$14</c:f>
              <c:strCache>
                <c:ptCount val="1"/>
                <c:pt idx="0">
                  <c:v>Non-target Species Impact</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Calculations!$B$15:$B$20</c:f>
              <c:strCache>
                <c:ptCount val="6"/>
                <c:pt idx="0">
                  <c:v>Trapping</c:v>
                </c:pt>
                <c:pt idx="1">
                  <c:v>Snaring</c:v>
                </c:pt>
                <c:pt idx="2">
                  <c:v>Ground shooting</c:v>
                </c:pt>
                <c:pt idx="3">
                  <c:v>Aerial shooting</c:v>
                </c:pt>
                <c:pt idx="4">
                  <c:v>Hunt with dogs</c:v>
                </c:pt>
                <c:pt idx="5">
                  <c:v>Sport Hunting</c:v>
                </c:pt>
              </c:strCache>
            </c:strRef>
          </c:cat>
          <c:val>
            <c:numRef>
              <c:f>Calculations!$G$15:$G$20</c:f>
              <c:numCache>
                <c:formatCode>0.000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0535-4983-B5D0-BCCD08783F5F}"/>
            </c:ext>
          </c:extLst>
        </c:ser>
        <c:ser>
          <c:idx val="5"/>
          <c:order val="5"/>
          <c:tx>
            <c:strRef>
              <c:f>Calculations!$H$14</c:f>
              <c:strCache>
                <c:ptCount val="1"/>
                <c:pt idx="0">
                  <c:v>Environmental Impact</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Calculations!$B$15:$B$20</c:f>
              <c:strCache>
                <c:ptCount val="6"/>
                <c:pt idx="0">
                  <c:v>Trapping</c:v>
                </c:pt>
                <c:pt idx="1">
                  <c:v>Snaring</c:v>
                </c:pt>
                <c:pt idx="2">
                  <c:v>Ground shooting</c:v>
                </c:pt>
                <c:pt idx="3">
                  <c:v>Aerial shooting</c:v>
                </c:pt>
                <c:pt idx="4">
                  <c:v>Hunt with dogs</c:v>
                </c:pt>
                <c:pt idx="5">
                  <c:v>Sport Hunting</c:v>
                </c:pt>
              </c:strCache>
            </c:strRef>
          </c:cat>
          <c:val>
            <c:numRef>
              <c:f>Calculations!$H$15:$H$20</c:f>
              <c:numCache>
                <c:formatCode>0.000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0535-4983-B5D0-BCCD08783F5F}"/>
            </c:ext>
          </c:extLst>
        </c:ser>
        <c:ser>
          <c:idx val="6"/>
          <c:order val="6"/>
          <c:tx>
            <c:strRef>
              <c:f>Calculations!$I$14</c:f>
              <c:strCache>
                <c:ptCount val="1"/>
                <c:pt idx="0">
                  <c:v>Public Acceptance</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Calculations!$B$15:$B$20</c:f>
              <c:strCache>
                <c:ptCount val="6"/>
                <c:pt idx="0">
                  <c:v>Trapping</c:v>
                </c:pt>
                <c:pt idx="1">
                  <c:v>Snaring</c:v>
                </c:pt>
                <c:pt idx="2">
                  <c:v>Ground shooting</c:v>
                </c:pt>
                <c:pt idx="3">
                  <c:v>Aerial shooting</c:v>
                </c:pt>
                <c:pt idx="4">
                  <c:v>Hunt with dogs</c:v>
                </c:pt>
                <c:pt idx="5">
                  <c:v>Sport Hunting</c:v>
                </c:pt>
              </c:strCache>
            </c:strRef>
          </c:cat>
          <c:val>
            <c:numRef>
              <c:f>Calculations!$I$15:$I$20</c:f>
              <c:numCache>
                <c:formatCode>0.000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0535-4983-B5D0-BCCD08783F5F}"/>
            </c:ext>
          </c:extLst>
        </c:ser>
        <c:dLbls>
          <c:showLegendKey val="0"/>
          <c:showVal val="0"/>
          <c:showCatName val="0"/>
          <c:showSerName val="0"/>
          <c:showPercent val="0"/>
          <c:showBubbleSize val="0"/>
        </c:dLbls>
        <c:gapWidth val="75"/>
        <c:overlap val="100"/>
        <c:axId val="516476240"/>
        <c:axId val="516469576"/>
      </c:barChart>
      <c:catAx>
        <c:axId val="51647624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2"/>
                </a:solidFill>
                <a:latin typeface="+mn-lt"/>
                <a:ea typeface="+mn-ea"/>
                <a:cs typeface="+mn-cs"/>
              </a:defRPr>
            </a:pPr>
            <a:endParaRPr lang="en-US"/>
          </a:p>
        </c:txPr>
        <c:crossAx val="516469576"/>
        <c:crosses val="autoZero"/>
        <c:auto val="1"/>
        <c:lblAlgn val="ctr"/>
        <c:lblOffset val="100"/>
        <c:noMultiLvlLbl val="0"/>
      </c:catAx>
      <c:valAx>
        <c:axId val="516469576"/>
        <c:scaling>
          <c:orientation val="minMax"/>
        </c:scaling>
        <c:delete val="0"/>
        <c:axPos val="l"/>
        <c:majorGridlines>
          <c:spPr>
            <a:ln w="317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Utility Gained</a:t>
                </a:r>
              </a:p>
            </c:rich>
          </c:tx>
          <c:layout>
            <c:manualLayout>
              <c:xMode val="edge"/>
              <c:yMode val="edge"/>
              <c:x val="1.5744489428699954E-2"/>
              <c:y val="0.34578494013450617"/>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2"/>
                </a:solidFill>
                <a:latin typeface="+mn-lt"/>
                <a:ea typeface="+mn-ea"/>
                <a:cs typeface="+mn-cs"/>
              </a:defRPr>
            </a:pPr>
            <a:endParaRPr lang="en-US"/>
          </a:p>
        </c:txPr>
        <c:crossAx val="516476240"/>
        <c:crosses val="autoZero"/>
        <c:crossBetween val="between"/>
        <c:majorUnit val="0.1"/>
      </c:valAx>
      <c:spPr>
        <a:noFill/>
        <a:ln>
          <a:noFill/>
        </a:ln>
        <a:effectLst/>
      </c:spPr>
    </c:plotArea>
    <c:legend>
      <c:legendPos val="r"/>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trlProps/ctrlProp1.xml><?xml version="1.0" encoding="utf-8"?>
<formControlPr xmlns="http://schemas.microsoft.com/office/spreadsheetml/2009/9/main" objectType="List" dx="26" fmlaLink="$C$18" fmlaRange="Calculations!$B$38:$B$40" noThreeD="1" sel="1" val="0"/>
</file>

<file path=xl/ctrlProps/ctrlProp2.xml><?xml version="1.0" encoding="utf-8"?>
<formControlPr xmlns="http://schemas.microsoft.com/office/spreadsheetml/2009/9/main" objectType="List" dx="26" fmlaLink="$C$19" fmlaRange="Calculations!$C$38:$C$40" noThreeD="1" sel="2" val="0"/>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2</xdr:col>
      <xdr:colOff>432435</xdr:colOff>
      <xdr:row>8</xdr:row>
      <xdr:rowOff>146685</xdr:rowOff>
    </xdr:to>
    <xdr:pic>
      <xdr:nvPicPr>
        <xdr:cNvPr id="2" name="Picture 1" descr="Legacylogo-darker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95250"/>
          <a:ext cx="1575435" cy="1575435"/>
        </a:xfrm>
        <a:prstGeom prst="rect">
          <a:avLst/>
        </a:prstGeom>
        <a:noFill/>
        <a:ln>
          <a:noFill/>
        </a:ln>
      </xdr:spPr>
    </xdr:pic>
    <xdr:clientData/>
  </xdr:twoCellAnchor>
  <xdr:twoCellAnchor editAs="oneCell">
    <xdr:from>
      <xdr:col>3</xdr:col>
      <xdr:colOff>38100</xdr:colOff>
      <xdr:row>1</xdr:row>
      <xdr:rowOff>142875</xdr:rowOff>
    </xdr:from>
    <xdr:to>
      <xdr:col>15</xdr:col>
      <xdr:colOff>601174</xdr:colOff>
      <xdr:row>7</xdr:row>
      <xdr:rowOff>28719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866900" y="333375"/>
          <a:ext cx="7878274" cy="1028844"/>
        </a:xfrm>
        <a:prstGeom prst="rect">
          <a:avLst/>
        </a:prstGeom>
      </xdr:spPr>
    </xdr:pic>
    <xdr:clientData/>
  </xdr:twoCellAnchor>
  <xdr:twoCellAnchor editAs="oneCell">
    <xdr:from>
      <xdr:col>4</xdr:col>
      <xdr:colOff>77270</xdr:colOff>
      <xdr:row>9</xdr:row>
      <xdr:rowOff>38100</xdr:rowOff>
    </xdr:from>
    <xdr:to>
      <xdr:col>14</xdr:col>
      <xdr:colOff>552450</xdr:colOff>
      <xdr:row>24</xdr:row>
      <xdr:rowOff>104775</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15670" y="1752600"/>
          <a:ext cx="6571180" cy="2924175"/>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184150</xdr:rowOff>
        </xdr:from>
        <xdr:to>
          <xdr:col>2</xdr:col>
          <xdr:colOff>933450</xdr:colOff>
          <xdr:row>17</xdr:row>
          <xdr:rowOff>371475</xdr:rowOff>
        </xdr:to>
        <xdr:sp macro="" textlink="">
          <xdr:nvSpPr>
            <xdr:cNvPr id="4101" name="List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2</xdr:col>
          <xdr:colOff>933450</xdr:colOff>
          <xdr:row>19</xdr:row>
          <xdr:rowOff>0</xdr:rowOff>
        </xdr:to>
        <xdr:sp macro="" textlink="">
          <xdr:nvSpPr>
            <xdr:cNvPr id="4102" name="List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7</xdr:col>
      <xdr:colOff>836545</xdr:colOff>
      <xdr:row>2</xdr:row>
      <xdr:rowOff>314401</xdr:rowOff>
    </xdr:from>
    <xdr:to>
      <xdr:col>7</xdr:col>
      <xdr:colOff>6352761</xdr:colOff>
      <xdr:row>18</xdr:row>
      <xdr:rowOff>330355</xdr:rowOff>
    </xdr:to>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1849" y="819640"/>
          <a:ext cx="5516216" cy="3767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133639</xdr:colOff>
      <xdr:row>0</xdr:row>
      <xdr:rowOff>118781</xdr:rowOff>
    </xdr:from>
    <xdr:to>
      <xdr:col>11</xdr:col>
      <xdr:colOff>224118</xdr:colOff>
      <xdr:row>21</xdr:row>
      <xdr:rowOff>119743</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314981</xdr:colOff>
      <xdr:row>0</xdr:row>
      <xdr:rowOff>123162</xdr:rowOff>
    </xdr:from>
    <xdr:to>
      <xdr:col>25</xdr:col>
      <xdr:colOff>336177</xdr:colOff>
      <xdr:row>21</xdr:row>
      <xdr:rowOff>130307</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F0CDC8-9DE4-4969-B135-83B39949BED7}" name="Criteria_Table" displayName="Criteria_Table" ref="C5:E9" totalsRowShown="0" headerRowBorderDxfId="8" tableBorderDxfId="9" totalsRowBorderDxfId="7">
  <tableColumns count="3">
    <tableColumn id="1" xr3:uid="{38B18248-C541-42A8-B11C-BE11CAD66E81}" name="Criteria"/>
    <tableColumn id="2" xr3:uid="{666002DD-DE62-4C52-906E-61AF74F33641}" name="Rating" dataDxfId="6"/>
    <tableColumn id="3" xr3:uid="{2D5C658E-387E-4C85-BAD8-189A6C40DA38}" name="Normalized Score" dataDxfId="5" dataCellStyle="Percent">
      <calculatedColumnFormula>IF(D6="","",D6/SUM($D$6:$D$9))</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2272EE-E315-4099-B743-3045ACACBB04}" name="Subcriteria_table" displayName="Subcriteria_table" ref="B11:E16" totalsRowShown="0" tableBorderDxfId="4">
  <tableColumns count="4">
    <tableColumn id="1" xr3:uid="{EDC70170-2BA3-422D-A4D8-B0217E9DF2DA}" name="Column1" dataDxfId="3"/>
    <tableColumn id="2" xr3:uid="{8C18B1BB-0B24-4BE9-BD8E-129F2C62E079}" name="Sub-Criteria" dataDxfId="2"/>
    <tableColumn id="3" xr3:uid="{6A3E709B-AA86-41B5-8967-D09FFFB4E778}" name="Rating" dataDxfId="1"/>
    <tableColumn id="4" xr3:uid="{02CB1DD1-D0E3-4993-A4CD-392EE2E3994F}" name="Normalized Score"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B2:D24"/>
  <sheetViews>
    <sheetView showGridLines="0" workbookViewId="0">
      <selection activeCell="F18" sqref="F18"/>
    </sheetView>
  </sheetViews>
  <sheetFormatPr defaultRowHeight="14.5" x14ac:dyDescent="0.35"/>
  <cols>
    <col min="3" max="3" width="25.7265625" bestFit="1" customWidth="1"/>
    <col min="4" max="4" width="72.1796875" customWidth="1"/>
  </cols>
  <sheetData>
    <row r="2" spans="2:4" ht="15.5" x14ac:dyDescent="0.35">
      <c r="C2" s="54" t="s">
        <v>0</v>
      </c>
      <c r="D2" s="54" t="s">
        <v>3</v>
      </c>
    </row>
    <row r="3" spans="2:4" ht="15.5" x14ac:dyDescent="0.35">
      <c r="C3" s="105" t="s">
        <v>13</v>
      </c>
      <c r="D3" s="52" t="s">
        <v>39</v>
      </c>
    </row>
    <row r="4" spans="2:4" ht="15.5" x14ac:dyDescent="0.35">
      <c r="C4" s="105"/>
      <c r="D4" s="52" t="s">
        <v>55</v>
      </c>
    </row>
    <row r="5" spans="2:4" ht="15.5" x14ac:dyDescent="0.35">
      <c r="C5" s="105" t="s">
        <v>14</v>
      </c>
      <c r="D5" s="52" t="s">
        <v>40</v>
      </c>
    </row>
    <row r="6" spans="2:4" ht="15.5" x14ac:dyDescent="0.35">
      <c r="C6" s="105"/>
      <c r="D6" s="52" t="s">
        <v>41</v>
      </c>
    </row>
    <row r="7" spans="2:4" ht="15.5" x14ac:dyDescent="0.35">
      <c r="C7" s="105" t="s">
        <v>38</v>
      </c>
      <c r="D7" s="52" t="s">
        <v>42</v>
      </c>
    </row>
    <row r="8" spans="2:4" ht="15.5" x14ac:dyDescent="0.35">
      <c r="C8" s="105"/>
      <c r="D8" s="52" t="s">
        <v>43</v>
      </c>
    </row>
    <row r="9" spans="2:4" ht="15.5" x14ac:dyDescent="0.35">
      <c r="C9" s="105" t="s">
        <v>19</v>
      </c>
      <c r="D9" s="52" t="s">
        <v>44</v>
      </c>
    </row>
    <row r="10" spans="2:4" ht="15.5" x14ac:dyDescent="0.35">
      <c r="C10" s="105"/>
      <c r="D10" s="52" t="s">
        <v>45</v>
      </c>
    </row>
    <row r="11" spans="2:4" ht="15.5" x14ac:dyDescent="0.35">
      <c r="C11" s="53"/>
      <c r="D11" s="53"/>
    </row>
    <row r="12" spans="2:4" ht="15.5" x14ac:dyDescent="0.35">
      <c r="C12" s="54" t="s">
        <v>30</v>
      </c>
      <c r="D12" s="54" t="s">
        <v>3</v>
      </c>
    </row>
    <row r="13" spans="2:4" ht="21" customHeight="1" x14ac:dyDescent="0.35">
      <c r="B13" s="107" t="s">
        <v>13</v>
      </c>
      <c r="C13" s="105" t="s">
        <v>17</v>
      </c>
      <c r="D13" s="52" t="s">
        <v>46</v>
      </c>
    </row>
    <row r="14" spans="2:4" ht="21" customHeight="1" x14ac:dyDescent="0.35">
      <c r="B14" s="107"/>
      <c r="C14" s="105"/>
      <c r="D14" s="52" t="s">
        <v>47</v>
      </c>
    </row>
    <row r="15" spans="2:4" ht="21" customHeight="1" x14ac:dyDescent="0.35">
      <c r="B15" s="107"/>
      <c r="C15" s="105" t="s">
        <v>9</v>
      </c>
      <c r="D15" s="52" t="s">
        <v>48</v>
      </c>
    </row>
    <row r="16" spans="2:4" ht="21" customHeight="1" x14ac:dyDescent="0.35">
      <c r="B16" s="107"/>
      <c r="C16" s="105"/>
      <c r="D16" s="52" t="s">
        <v>49</v>
      </c>
    </row>
    <row r="17" spans="2:4" ht="21" customHeight="1" x14ac:dyDescent="0.35">
      <c r="B17" s="107"/>
      <c r="C17" s="105" t="s">
        <v>10</v>
      </c>
      <c r="D17" s="52" t="s">
        <v>50</v>
      </c>
    </row>
    <row r="18" spans="2:4" ht="21" customHeight="1" x14ac:dyDescent="0.35">
      <c r="B18" s="107"/>
      <c r="C18" s="105"/>
      <c r="D18" s="52" t="s">
        <v>51</v>
      </c>
    </row>
    <row r="19" spans="2:4" ht="21" customHeight="1" x14ac:dyDescent="0.35">
      <c r="B19" s="108" t="s">
        <v>56</v>
      </c>
      <c r="C19" s="105" t="s">
        <v>11</v>
      </c>
      <c r="D19" s="52" t="s">
        <v>52</v>
      </c>
    </row>
    <row r="20" spans="2:4" ht="21" customHeight="1" x14ac:dyDescent="0.35">
      <c r="B20" s="108"/>
      <c r="C20" s="106"/>
      <c r="D20" s="52" t="s">
        <v>53</v>
      </c>
    </row>
    <row r="21" spans="2:4" ht="21" customHeight="1" x14ac:dyDescent="0.35">
      <c r="B21" s="109"/>
      <c r="C21" s="105" t="s">
        <v>12</v>
      </c>
      <c r="D21" s="80" t="s">
        <v>42</v>
      </c>
    </row>
    <row r="22" spans="2:4" ht="21" customHeight="1" x14ac:dyDescent="0.35">
      <c r="B22" s="109"/>
      <c r="C22" s="105"/>
      <c r="D22" s="80" t="s">
        <v>54</v>
      </c>
    </row>
    <row r="23" spans="2:4" x14ac:dyDescent="0.35">
      <c r="B23" s="79"/>
      <c r="C23" s="16"/>
    </row>
    <row r="24" spans="2:4" x14ac:dyDescent="0.35">
      <c r="B24" s="79"/>
      <c r="C24" s="16"/>
    </row>
  </sheetData>
  <mergeCells count="11">
    <mergeCell ref="C3:C4"/>
    <mergeCell ref="C5:C6"/>
    <mergeCell ref="C7:C8"/>
    <mergeCell ref="C9:C10"/>
    <mergeCell ref="C13:C14"/>
    <mergeCell ref="C17:C18"/>
    <mergeCell ref="C19:C20"/>
    <mergeCell ref="C21:C22"/>
    <mergeCell ref="B13:B18"/>
    <mergeCell ref="B19:B22"/>
    <mergeCell ref="C15:C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55" zoomScaleNormal="55" workbookViewId="0">
      <selection activeCell="Q22" sqref="Q22"/>
    </sheetView>
  </sheetViews>
  <sheetFormatPr defaultColWidth="9.1796875" defaultRowHeight="14.5" x14ac:dyDescent="0.35"/>
  <cols>
    <col min="1" max="16384" width="9.1796875" style="104"/>
  </cols>
  <sheetData/>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M22"/>
  <sheetViews>
    <sheetView showGridLines="0" showRowColHeaders="0" tabSelected="1" zoomScale="115" zoomScaleNormal="115" workbookViewId="0">
      <selection activeCell="C21" sqref="C21"/>
    </sheetView>
  </sheetViews>
  <sheetFormatPr defaultRowHeight="14.5" x14ac:dyDescent="0.35"/>
  <cols>
    <col min="1" max="1" width="3.81640625" customWidth="1"/>
    <col min="2" max="2" width="19.81640625" customWidth="1"/>
    <col min="3" max="3" width="31" customWidth="1"/>
    <col min="4" max="4" width="7.81640625" customWidth="1"/>
    <col min="5" max="5" width="17.1796875" customWidth="1"/>
    <col min="6" max="6" width="6.453125" hidden="1" customWidth="1"/>
    <col min="7" max="7" width="6.453125" customWidth="1"/>
    <col min="8" max="8" width="127" customWidth="1"/>
  </cols>
  <sheetData>
    <row r="1" spans="1:10" ht="8.5" customHeight="1" x14ac:dyDescent="0.55000000000000004">
      <c r="A1" s="86"/>
    </row>
    <row r="2" spans="1:10" ht="31.9" customHeight="1" x14ac:dyDescent="0.35">
      <c r="B2" s="110" t="s">
        <v>62</v>
      </c>
      <c r="C2" s="110"/>
      <c r="D2" s="110"/>
      <c r="E2" s="110"/>
      <c r="F2" s="110"/>
      <c r="G2" s="28"/>
      <c r="H2" s="87"/>
      <c r="I2" s="51"/>
      <c r="J2" s="51"/>
    </row>
    <row r="3" spans="1:10" ht="60" customHeight="1" x14ac:dyDescent="0.35">
      <c r="B3" s="110" t="s">
        <v>61</v>
      </c>
      <c r="C3" s="111"/>
      <c r="D3" s="111"/>
      <c r="E3" s="111"/>
      <c r="F3" s="111"/>
      <c r="G3" s="28"/>
      <c r="H3" s="87" t="s">
        <v>74</v>
      </c>
      <c r="I3" s="2"/>
    </row>
    <row r="4" spans="1:10" ht="7.9" customHeight="1" x14ac:dyDescent="0.35">
      <c r="B4" s="10"/>
      <c r="C4" s="10"/>
      <c r="D4" s="10"/>
      <c r="E4" s="10"/>
      <c r="F4" s="13"/>
      <c r="G4" s="28"/>
      <c r="H4" s="10"/>
      <c r="I4" s="2"/>
    </row>
    <row r="5" spans="1:10" x14ac:dyDescent="0.35">
      <c r="B5" s="10"/>
      <c r="C5" s="124" t="s">
        <v>0</v>
      </c>
      <c r="D5" s="125" t="s">
        <v>1</v>
      </c>
      <c r="E5" s="126" t="s">
        <v>2</v>
      </c>
      <c r="F5" s="14" t="s">
        <v>1</v>
      </c>
      <c r="G5" s="14"/>
      <c r="H5" s="2"/>
    </row>
    <row r="6" spans="1:10" ht="15.65" customHeight="1" x14ac:dyDescent="0.35">
      <c r="C6" s="120" t="s">
        <v>13</v>
      </c>
      <c r="D6" s="7"/>
      <c r="E6" s="123" t="str">
        <f>IF(D6="","",D6/SUM($D$6:$D$9))</f>
        <v/>
      </c>
      <c r="F6" s="15">
        <v>5</v>
      </c>
      <c r="G6" s="15"/>
      <c r="H6" s="2"/>
    </row>
    <row r="7" spans="1:10" ht="15.65" customHeight="1" x14ac:dyDescent="0.35">
      <c r="C7" s="121" t="s">
        <v>14</v>
      </c>
      <c r="D7" s="7"/>
      <c r="E7" s="123" t="str">
        <f t="shared" ref="E7:E9" si="0">IF(D7="","",D7/SUM($D$6:$D$9))</f>
        <v/>
      </c>
      <c r="F7" s="15">
        <v>5</v>
      </c>
      <c r="G7" s="15"/>
      <c r="H7" s="2"/>
    </row>
    <row r="8" spans="1:10" ht="15.65" customHeight="1" x14ac:dyDescent="0.35">
      <c r="C8" s="122" t="s">
        <v>38</v>
      </c>
      <c r="D8" s="7"/>
      <c r="E8" s="123" t="str">
        <f t="shared" si="0"/>
        <v/>
      </c>
      <c r="F8" s="15">
        <v>3</v>
      </c>
      <c r="G8" s="15"/>
      <c r="H8" s="2"/>
    </row>
    <row r="9" spans="1:10" ht="15.65" customHeight="1" x14ac:dyDescent="0.35">
      <c r="C9" s="127" t="s">
        <v>19</v>
      </c>
      <c r="D9" s="128"/>
      <c r="E9" s="129" t="str">
        <f t="shared" si="0"/>
        <v/>
      </c>
      <c r="F9" s="15">
        <v>1</v>
      </c>
      <c r="G9" s="15"/>
      <c r="H9" s="2"/>
    </row>
    <row r="10" spans="1:10" x14ac:dyDescent="0.35">
      <c r="F10" s="16"/>
      <c r="G10" s="16"/>
    </row>
    <row r="11" spans="1:10" ht="15" thickBot="1" x14ac:dyDescent="0.4">
      <c r="B11" t="s">
        <v>75</v>
      </c>
      <c r="C11" s="42" t="s">
        <v>30</v>
      </c>
      <c r="D11" s="42" t="s">
        <v>1</v>
      </c>
      <c r="E11" s="43" t="s">
        <v>2</v>
      </c>
      <c r="F11" s="14" t="s">
        <v>1</v>
      </c>
      <c r="G11" s="14"/>
    </row>
    <row r="12" spans="1:10" x14ac:dyDescent="0.35">
      <c r="B12" s="136" t="s">
        <v>13</v>
      </c>
      <c r="C12" s="44" t="s">
        <v>17</v>
      </c>
      <c r="D12" s="45"/>
      <c r="E12" s="46" t="str">
        <f>IF(D12="","",D12/SUM($D$12:$D$14))</f>
        <v/>
      </c>
      <c r="F12" s="15">
        <v>3</v>
      </c>
      <c r="G12" s="15"/>
    </row>
    <row r="13" spans="1:10" x14ac:dyDescent="0.35">
      <c r="B13" s="137"/>
      <c r="C13" s="8" t="s">
        <v>9</v>
      </c>
      <c r="D13" s="7"/>
      <c r="E13" s="47" t="str">
        <f t="shared" ref="E13:E14" si="1">IF(D13="","",D13/SUM($D$12:$D$14))</f>
        <v/>
      </c>
      <c r="F13" s="15">
        <v>5</v>
      </c>
      <c r="G13" s="15"/>
    </row>
    <row r="14" spans="1:10" ht="15" thickBot="1" x14ac:dyDescent="0.4">
      <c r="B14" s="138"/>
      <c r="C14" s="48" t="s">
        <v>10</v>
      </c>
      <c r="D14" s="49"/>
      <c r="E14" s="50" t="str">
        <f t="shared" si="1"/>
        <v/>
      </c>
      <c r="F14" s="15">
        <v>4</v>
      </c>
      <c r="G14" s="15"/>
    </row>
    <row r="15" spans="1:10" x14ac:dyDescent="0.35">
      <c r="B15" s="130" t="s">
        <v>15</v>
      </c>
      <c r="C15" s="133" t="s">
        <v>11</v>
      </c>
      <c r="D15" s="134"/>
      <c r="E15" s="135" t="str">
        <f>IF(D15="","",D15/SUM($D$15:$D$16))</f>
        <v/>
      </c>
      <c r="F15" s="15">
        <v>1</v>
      </c>
      <c r="G15" s="15"/>
    </row>
    <row r="16" spans="1:10" ht="16.5" customHeight="1" x14ac:dyDescent="0.35">
      <c r="B16" s="130"/>
      <c r="C16" s="131" t="s">
        <v>12</v>
      </c>
      <c r="D16" s="128"/>
      <c r="E16" s="132" t="str">
        <f>IF(D16="","",D16/SUM($D$15:$D$16))</f>
        <v/>
      </c>
      <c r="F16" s="15">
        <v>1</v>
      </c>
      <c r="G16" s="15"/>
    </row>
    <row r="17" spans="2:13" x14ac:dyDescent="0.35">
      <c r="F17" s="15"/>
      <c r="G17" s="15"/>
    </row>
    <row r="18" spans="2:13" ht="30" customHeight="1" x14ac:dyDescent="0.35">
      <c r="B18" s="17" t="s">
        <v>20</v>
      </c>
      <c r="C18" s="18">
        <v>1</v>
      </c>
      <c r="F18" s="15"/>
      <c r="G18" s="15"/>
      <c r="H18" s="6"/>
    </row>
    <row r="19" spans="2:13" ht="29.5" customHeight="1" x14ac:dyDescent="0.35">
      <c r="B19" s="17" t="s">
        <v>57</v>
      </c>
      <c r="C19" s="19">
        <v>2</v>
      </c>
      <c r="F19" s="15"/>
      <c r="G19" s="15"/>
    </row>
    <row r="20" spans="2:13" ht="29.5" customHeight="1" x14ac:dyDescent="0.35">
      <c r="F20" s="6"/>
      <c r="G20" s="6"/>
      <c r="I20" s="6"/>
      <c r="J20" s="5"/>
      <c r="K20" s="6"/>
      <c r="L20" s="6"/>
      <c r="M20" s="5"/>
    </row>
    <row r="21" spans="2:13" ht="29.5" customHeight="1" x14ac:dyDescent="0.35"/>
    <row r="22" spans="2:13" ht="33.65" customHeight="1" x14ac:dyDescent="0.35"/>
  </sheetData>
  <mergeCells count="2">
    <mergeCell ref="B2:F2"/>
    <mergeCell ref="B3:F3"/>
  </mergeCells>
  <dataValidations disablePrompts="1" count="1">
    <dataValidation type="whole" allowBlank="1" showInputMessage="1" showErrorMessage="1" sqref="D6:D9 D12:D16" xr:uid="{00000000-0002-0000-0200-000000000000}">
      <formula1>0</formula1>
      <formula2>6</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List Box 5">
              <controlPr defaultSize="0" autoLine="0" autoPict="0">
                <anchor moveWithCells="1">
                  <from>
                    <xdr:col>2</xdr:col>
                    <xdr:colOff>0</xdr:colOff>
                    <xdr:row>16</xdr:row>
                    <xdr:rowOff>184150</xdr:rowOff>
                  </from>
                  <to>
                    <xdr:col>2</xdr:col>
                    <xdr:colOff>933450</xdr:colOff>
                    <xdr:row>17</xdr:row>
                    <xdr:rowOff>374650</xdr:rowOff>
                  </to>
                </anchor>
              </controlPr>
            </control>
          </mc:Choice>
        </mc:AlternateContent>
        <mc:AlternateContent xmlns:mc="http://schemas.openxmlformats.org/markup-compatibility/2006">
          <mc:Choice Requires="x14">
            <control shapeId="4102" r:id="rId5" name="List Box 6">
              <controlPr defaultSize="0" autoLine="0" autoPict="0">
                <anchor moveWithCells="1">
                  <from>
                    <xdr:col>2</xdr:col>
                    <xdr:colOff>0</xdr:colOff>
                    <xdr:row>18</xdr:row>
                    <xdr:rowOff>0</xdr:rowOff>
                  </from>
                  <to>
                    <xdr:col>2</xdr:col>
                    <xdr:colOff>933450</xdr:colOff>
                    <xdr:row>19</xdr:row>
                    <xdr:rowOff>0</xdr:rowOff>
                  </to>
                </anchor>
              </controlPr>
            </control>
          </mc:Choice>
        </mc:AlternateContent>
      </controls>
    </mc:Choice>
  </mc:AlternateContent>
  <tableParts count="2">
    <tablePart r:id="rId6"/>
    <tablePart r:id="rId7"/>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1:K42"/>
  <sheetViews>
    <sheetView workbookViewId="0">
      <selection activeCell="D24" sqref="D24"/>
    </sheetView>
  </sheetViews>
  <sheetFormatPr defaultRowHeight="14.5" x14ac:dyDescent="0.35"/>
  <cols>
    <col min="1" max="1" width="3.1796875" customWidth="1"/>
    <col min="2" max="2" width="16.26953125" customWidth="1"/>
    <col min="3" max="3" width="13" customWidth="1"/>
    <col min="4" max="4" width="11.7265625" customWidth="1"/>
    <col min="5" max="5" width="11.81640625" customWidth="1"/>
    <col min="6" max="6" width="13.1796875" customWidth="1"/>
    <col min="7" max="8" width="13.453125" customWidth="1"/>
    <col min="9" max="9" width="11.81640625" customWidth="1"/>
    <col min="10" max="10" width="15.453125" bestFit="1" customWidth="1"/>
    <col min="11" max="11" width="17.54296875" bestFit="1" customWidth="1"/>
  </cols>
  <sheetData>
    <row r="1" spans="2:11" ht="21" customHeight="1" thickBot="1" x14ac:dyDescent="0.5">
      <c r="B1" s="112" t="s">
        <v>24</v>
      </c>
      <c r="C1" s="112"/>
      <c r="D1" s="112"/>
      <c r="E1" s="112"/>
      <c r="F1" s="112"/>
      <c r="G1" s="112"/>
      <c r="H1" s="112"/>
      <c r="I1" s="112"/>
    </row>
    <row r="2" spans="2:11" ht="15" thickBot="1" x14ac:dyDescent="0.4">
      <c r="C2" s="113" t="s">
        <v>16</v>
      </c>
      <c r="D2" s="114"/>
      <c r="E2" s="115"/>
      <c r="F2" s="69" t="s">
        <v>14</v>
      </c>
      <c r="G2" s="113" t="s">
        <v>15</v>
      </c>
      <c r="H2" s="115"/>
      <c r="I2" s="70" t="s">
        <v>19</v>
      </c>
    </row>
    <row r="3" spans="2:11" ht="15" thickBot="1" x14ac:dyDescent="0.4">
      <c r="B3" s="66" t="s">
        <v>35</v>
      </c>
      <c r="C3" s="117" t="e">
        <f>'User Input'!D6/SUM('User Input'!D6:D9)</f>
        <v>#DIV/0!</v>
      </c>
      <c r="D3" s="118"/>
      <c r="E3" s="119"/>
      <c r="F3" s="67" t="e">
        <f>'User Input'!D7/SUM('User Input'!D6:D9)</f>
        <v>#DIV/0!</v>
      </c>
      <c r="G3" s="117" t="e">
        <f>'User Input'!D8/SUM('User Input'!D6:D9)</f>
        <v>#DIV/0!</v>
      </c>
      <c r="H3" s="119"/>
      <c r="I3" s="68" t="e">
        <f>'User Input'!D9/SUM('User Input'!D6:D9)</f>
        <v>#DIV/0!</v>
      </c>
    </row>
    <row r="4" spans="2:11" ht="30.65" customHeight="1" thickBot="1" x14ac:dyDescent="0.4">
      <c r="C4" s="71" t="s">
        <v>17</v>
      </c>
      <c r="D4" s="72" t="s">
        <v>9</v>
      </c>
      <c r="E4" s="71" t="s">
        <v>10</v>
      </c>
      <c r="F4" s="72" t="s">
        <v>18</v>
      </c>
      <c r="G4" s="71" t="s">
        <v>11</v>
      </c>
      <c r="H4" s="71" t="s">
        <v>12</v>
      </c>
      <c r="I4" s="71" t="s">
        <v>31</v>
      </c>
    </row>
    <row r="5" spans="2:11" ht="15" thickBot="1" x14ac:dyDescent="0.4">
      <c r="B5" s="63" t="s">
        <v>36</v>
      </c>
      <c r="C5" s="64" t="e">
        <f>'User Input'!$D12/SUM('User Input'!$D$12:$D$14)</f>
        <v>#DIV/0!</v>
      </c>
      <c r="D5" s="64" t="e">
        <f>'User Input'!$D13/SUM('User Input'!$D$12:$D$14)</f>
        <v>#DIV/0!</v>
      </c>
      <c r="E5" s="64" t="e">
        <f>'User Input'!$D14/SUM('User Input'!$D$12:$D$14)</f>
        <v>#DIV/0!</v>
      </c>
      <c r="F5" s="64">
        <v>1</v>
      </c>
      <c r="G5" s="64" t="e">
        <f>'User Input'!D15/SUM('User Input'!$D$15:$D$16)</f>
        <v>#DIV/0!</v>
      </c>
      <c r="H5" s="64" t="e">
        <f>'User Input'!$D15/SUM('User Input'!$D$15:$D$16)</f>
        <v>#DIV/0!</v>
      </c>
      <c r="I5" s="65">
        <v>1</v>
      </c>
      <c r="J5" s="84" t="s">
        <v>28</v>
      </c>
    </row>
    <row r="6" spans="2:11" x14ac:dyDescent="0.35">
      <c r="B6" s="62" t="s">
        <v>4</v>
      </c>
      <c r="C6" s="32">
        <v>4.2385714285714284</v>
      </c>
      <c r="D6" s="32">
        <f t="shared" ref="D6:D11" si="0">AVERAGE(INDEX(C29:E29,MATCH(CONCATENATE(current_density," Pig Density"),$C$28:$E$28,0)),INDEX(F29:H29,MATCH(current_landcover,$F$28:$H$28)))</f>
        <v>5.1079954557142857</v>
      </c>
      <c r="E6" s="32">
        <v>5.2871428571428565</v>
      </c>
      <c r="F6" s="32">
        <v>5.9542857142857146</v>
      </c>
      <c r="G6" s="32">
        <v>7.3357142857142863</v>
      </c>
      <c r="H6" s="32">
        <v>7.9071428571428575</v>
      </c>
      <c r="I6" s="32">
        <v>6.8114285714285714</v>
      </c>
      <c r="J6" s="27" t="e">
        <f>($C$5*$C$3*$C6)+($D$5*$C$3*$D6)+($E$5*$C$3*$E6)+($F$5*$F$3*$F6)+($G$5*$G$3*$G6)+($H$5*$G$3*$H6)+($I$5*$I$3*$I6)</f>
        <v>#DIV/0!</v>
      </c>
    </row>
    <row r="7" spans="2:11" x14ac:dyDescent="0.35">
      <c r="B7" s="3" t="s">
        <v>5</v>
      </c>
      <c r="C7" s="30">
        <v>5.5242857142857149</v>
      </c>
      <c r="D7" s="30">
        <f t="shared" si="0"/>
        <v>6.1559984189999994</v>
      </c>
      <c r="E7" s="30">
        <v>5.1442857142857141</v>
      </c>
      <c r="F7" s="30">
        <v>8.0028571428571418</v>
      </c>
      <c r="G7" s="30">
        <v>4.3357142857142863</v>
      </c>
      <c r="H7" s="30">
        <v>8.3357142857142854</v>
      </c>
      <c r="I7" s="30">
        <v>4.5257142857142858</v>
      </c>
      <c r="J7" s="27" t="e">
        <f t="shared" ref="J7:J11" si="1">($C$5*$C$3*$C7)+($D$5*$C$3*$D7)+($E$5*$C$3*$E7)+($F$5*$F$3*$F7)+($G$5*$G$3*$G7)+($H$5*$G$3*$H7)+($I$5*$I$3*$I7)</f>
        <v>#DIV/0!</v>
      </c>
    </row>
    <row r="8" spans="2:11" x14ac:dyDescent="0.35">
      <c r="B8" s="3" t="s">
        <v>6</v>
      </c>
      <c r="C8" s="30">
        <v>5.24</v>
      </c>
      <c r="D8" s="30">
        <f t="shared" si="0"/>
        <v>4.8710714285714278</v>
      </c>
      <c r="E8" s="30">
        <v>5.5242857142857149</v>
      </c>
      <c r="F8" s="30">
        <v>6.8599999999999994</v>
      </c>
      <c r="G8" s="30">
        <v>7.7171428571428562</v>
      </c>
      <c r="H8" s="30">
        <v>8.86</v>
      </c>
      <c r="I8" s="30">
        <v>7.5257142857142858</v>
      </c>
      <c r="J8" s="27" t="e">
        <f t="shared" si="1"/>
        <v>#DIV/0!</v>
      </c>
    </row>
    <row r="9" spans="2:11" x14ac:dyDescent="0.35">
      <c r="B9" s="3" t="s">
        <v>7</v>
      </c>
      <c r="C9" s="30">
        <v>6.5257142857142858</v>
      </c>
      <c r="D9" s="30">
        <f t="shared" si="0"/>
        <v>5.5732737196428577</v>
      </c>
      <c r="E9" s="30">
        <v>2.3814285714285717</v>
      </c>
      <c r="F9" s="30">
        <v>1.9057142857142857</v>
      </c>
      <c r="G9" s="30">
        <v>9.1457142857142859</v>
      </c>
      <c r="H9" s="30">
        <v>8.7171428571428571</v>
      </c>
      <c r="I9" s="30">
        <v>5.8114285714285714</v>
      </c>
      <c r="J9" s="27" t="e">
        <f t="shared" si="1"/>
        <v>#DIV/0!</v>
      </c>
    </row>
    <row r="10" spans="2:11" x14ac:dyDescent="0.35">
      <c r="B10" s="3" t="s">
        <v>8</v>
      </c>
      <c r="C10" s="30">
        <v>4.6671428571428573</v>
      </c>
      <c r="D10" s="30">
        <f t="shared" si="0"/>
        <v>4.930714285714286</v>
      </c>
      <c r="E10" s="30">
        <v>5.1914285714285722</v>
      </c>
      <c r="F10" s="30">
        <v>5.8585714285714285</v>
      </c>
      <c r="G10" s="30">
        <v>6.3357142857142863</v>
      </c>
      <c r="H10" s="30">
        <v>7.9071428571428575</v>
      </c>
      <c r="I10" s="30">
        <v>4.572857142857143</v>
      </c>
      <c r="J10" s="27" t="e">
        <f t="shared" si="1"/>
        <v>#DIV/0!</v>
      </c>
    </row>
    <row r="11" spans="2:11" x14ac:dyDescent="0.35">
      <c r="B11" s="4" t="s">
        <v>32</v>
      </c>
      <c r="C11" s="30">
        <v>5.1442857142857141</v>
      </c>
      <c r="D11" s="30">
        <f t="shared" si="0"/>
        <v>4.0249999999999995</v>
      </c>
      <c r="E11" s="30">
        <v>7.7157142857142853</v>
      </c>
      <c r="F11" s="30">
        <v>9.0028571428571418</v>
      </c>
      <c r="G11" s="30">
        <v>6.7171428571428562</v>
      </c>
      <c r="H11" s="30">
        <v>7.9071428571428575</v>
      </c>
      <c r="I11" s="30">
        <v>7.24</v>
      </c>
      <c r="J11" s="27" t="e">
        <f t="shared" si="1"/>
        <v>#DIV/0!</v>
      </c>
    </row>
    <row r="12" spans="2:11" x14ac:dyDescent="0.35">
      <c r="B12" s="11"/>
      <c r="C12" s="5"/>
      <c r="D12" s="5"/>
      <c r="E12" s="5"/>
      <c r="F12" s="5"/>
      <c r="G12" s="5"/>
      <c r="H12" s="5"/>
      <c r="I12" s="5"/>
      <c r="J12" s="27"/>
      <c r="K12" s="27"/>
    </row>
    <row r="13" spans="2:11" ht="19" thickBot="1" x14ac:dyDescent="0.5">
      <c r="B13" s="112" t="s">
        <v>37</v>
      </c>
      <c r="C13" s="112"/>
      <c r="D13" s="112"/>
      <c r="E13" s="112"/>
      <c r="F13" s="112"/>
      <c r="G13" s="112"/>
      <c r="H13" s="112"/>
      <c r="I13" s="112"/>
      <c r="J13" s="27"/>
      <c r="K13" s="27"/>
    </row>
    <row r="14" spans="2:11" ht="29.5" thickBot="1" x14ac:dyDescent="0.4">
      <c r="B14" s="11"/>
      <c r="C14" s="73" t="s">
        <v>17</v>
      </c>
      <c r="D14" s="74" t="s">
        <v>9</v>
      </c>
      <c r="E14" s="82" t="s">
        <v>10</v>
      </c>
      <c r="F14" s="71" t="s">
        <v>18</v>
      </c>
      <c r="G14" s="81" t="s">
        <v>11</v>
      </c>
      <c r="H14" s="74" t="s">
        <v>12</v>
      </c>
      <c r="I14" s="83" t="s">
        <v>31</v>
      </c>
      <c r="J14" s="69" t="s">
        <v>2</v>
      </c>
      <c r="K14" s="27"/>
    </row>
    <row r="15" spans="2:11" x14ac:dyDescent="0.35">
      <c r="B15" s="76" t="s">
        <v>4</v>
      </c>
      <c r="C15" s="75" t="e">
        <f>(C$5*$C$3*C6)/MAX($J$6:$J$11)</f>
        <v>#DIV/0!</v>
      </c>
      <c r="D15" s="55" t="e">
        <f t="shared" ref="D15:E15" si="2">(D$5*$C$3*D6)/MAX($J$6:$J$11)</f>
        <v>#DIV/0!</v>
      </c>
      <c r="E15" s="55" t="e">
        <f t="shared" si="2"/>
        <v>#DIV/0!</v>
      </c>
      <c r="F15" s="55" t="e">
        <f>(F$5*$F$3*F6)/MAX($J$6:$J$11)</f>
        <v>#DIV/0!</v>
      </c>
      <c r="G15" s="55" t="e">
        <f>(G$5*$G$3*G6)/MAX($J$6:$J$11)</f>
        <v>#DIV/0!</v>
      </c>
      <c r="H15" s="55" t="e">
        <f>(H$5*$G$3*H6)/MAX($J$6:$J$11)</f>
        <v>#DIV/0!</v>
      </c>
      <c r="I15" s="55" t="e">
        <f>(I$5*$I$3*I6)/MAX($J$6:$J$11)</f>
        <v>#DIV/0!</v>
      </c>
      <c r="J15" s="55" t="e">
        <f t="shared" ref="J15:J20" si="3">J6/MAX($J$6:$J$11)</f>
        <v>#DIV/0!</v>
      </c>
      <c r="K15" s="27"/>
    </row>
    <row r="16" spans="2:11" x14ac:dyDescent="0.35">
      <c r="B16" s="77" t="s">
        <v>5</v>
      </c>
      <c r="C16" s="29" t="e">
        <f t="shared" ref="C16:E20" si="4">(C$5*$C$3*C7)/MAX($J$6:$J$11)</f>
        <v>#DIV/0!</v>
      </c>
      <c r="D16" s="26" t="e">
        <f t="shared" si="4"/>
        <v>#DIV/0!</v>
      </c>
      <c r="E16" s="26" t="e">
        <f t="shared" si="4"/>
        <v>#DIV/0!</v>
      </c>
      <c r="F16" s="26" t="e">
        <f t="shared" ref="F16:F20" si="5">(F$5*$F$3*F7)/MAX($J$6:$J$11)</f>
        <v>#DIV/0!</v>
      </c>
      <c r="G16" s="26" t="e">
        <f t="shared" ref="G16:H20" si="6">(G$5*$G$3*G7)/MAX($J$6:$J$11)</f>
        <v>#DIV/0!</v>
      </c>
      <c r="H16" s="26" t="e">
        <f t="shared" si="6"/>
        <v>#DIV/0!</v>
      </c>
      <c r="I16" s="26" t="e">
        <f t="shared" ref="I16:I20" si="7">(I$5*$I$3*I7)/MAX($J$6:$J$11)</f>
        <v>#DIV/0!</v>
      </c>
      <c r="J16" s="26" t="e">
        <f t="shared" si="3"/>
        <v>#DIV/0!</v>
      </c>
      <c r="K16" s="27"/>
    </row>
    <row r="17" spans="2:11" x14ac:dyDescent="0.35">
      <c r="B17" s="77" t="s">
        <v>6</v>
      </c>
      <c r="C17" s="29" t="e">
        <f t="shared" si="4"/>
        <v>#DIV/0!</v>
      </c>
      <c r="D17" s="26" t="e">
        <f t="shared" si="4"/>
        <v>#DIV/0!</v>
      </c>
      <c r="E17" s="26" t="e">
        <f t="shared" si="4"/>
        <v>#DIV/0!</v>
      </c>
      <c r="F17" s="26" t="e">
        <f t="shared" si="5"/>
        <v>#DIV/0!</v>
      </c>
      <c r="G17" s="26" t="e">
        <f t="shared" si="6"/>
        <v>#DIV/0!</v>
      </c>
      <c r="H17" s="26" t="e">
        <f t="shared" si="6"/>
        <v>#DIV/0!</v>
      </c>
      <c r="I17" s="26" t="e">
        <f t="shared" si="7"/>
        <v>#DIV/0!</v>
      </c>
      <c r="J17" s="26" t="e">
        <f t="shared" si="3"/>
        <v>#DIV/0!</v>
      </c>
      <c r="K17" s="27"/>
    </row>
    <row r="18" spans="2:11" x14ac:dyDescent="0.35">
      <c r="B18" s="77" t="s">
        <v>7</v>
      </c>
      <c r="C18" s="29" t="e">
        <f t="shared" si="4"/>
        <v>#DIV/0!</v>
      </c>
      <c r="D18" s="26" t="e">
        <f t="shared" si="4"/>
        <v>#DIV/0!</v>
      </c>
      <c r="E18" s="26" t="e">
        <f t="shared" si="4"/>
        <v>#DIV/0!</v>
      </c>
      <c r="F18" s="26" t="e">
        <f t="shared" si="5"/>
        <v>#DIV/0!</v>
      </c>
      <c r="G18" s="26" t="e">
        <f t="shared" si="6"/>
        <v>#DIV/0!</v>
      </c>
      <c r="H18" s="26" t="e">
        <f t="shared" si="6"/>
        <v>#DIV/0!</v>
      </c>
      <c r="I18" s="26" t="e">
        <f t="shared" si="7"/>
        <v>#DIV/0!</v>
      </c>
      <c r="J18" s="26" t="e">
        <f t="shared" si="3"/>
        <v>#DIV/0!</v>
      </c>
      <c r="K18" s="27"/>
    </row>
    <row r="19" spans="2:11" x14ac:dyDescent="0.35">
      <c r="B19" s="77" t="s">
        <v>8</v>
      </c>
      <c r="C19" s="29" t="e">
        <f t="shared" si="4"/>
        <v>#DIV/0!</v>
      </c>
      <c r="D19" s="26" t="e">
        <f t="shared" si="4"/>
        <v>#DIV/0!</v>
      </c>
      <c r="E19" s="26" t="e">
        <f t="shared" si="4"/>
        <v>#DIV/0!</v>
      </c>
      <c r="F19" s="26" t="e">
        <f t="shared" si="5"/>
        <v>#DIV/0!</v>
      </c>
      <c r="G19" s="26" t="e">
        <f t="shared" si="6"/>
        <v>#DIV/0!</v>
      </c>
      <c r="H19" s="26" t="e">
        <f t="shared" si="6"/>
        <v>#DIV/0!</v>
      </c>
      <c r="I19" s="26" t="e">
        <f t="shared" si="7"/>
        <v>#DIV/0!</v>
      </c>
      <c r="J19" s="26" t="e">
        <f t="shared" si="3"/>
        <v>#DIV/0!</v>
      </c>
      <c r="K19" s="27"/>
    </row>
    <row r="20" spans="2:11" ht="15" thickBot="1" x14ac:dyDescent="0.4">
      <c r="B20" s="78" t="s">
        <v>32</v>
      </c>
      <c r="C20" s="29" t="e">
        <f t="shared" si="4"/>
        <v>#DIV/0!</v>
      </c>
      <c r="D20" s="26" t="e">
        <f t="shared" si="4"/>
        <v>#DIV/0!</v>
      </c>
      <c r="E20" s="26" t="e">
        <f t="shared" si="4"/>
        <v>#DIV/0!</v>
      </c>
      <c r="F20" s="26" t="e">
        <f t="shared" si="5"/>
        <v>#DIV/0!</v>
      </c>
      <c r="G20" s="26" t="e">
        <f t="shared" si="6"/>
        <v>#DIV/0!</v>
      </c>
      <c r="H20" s="26" t="e">
        <f t="shared" si="6"/>
        <v>#DIV/0!</v>
      </c>
      <c r="I20" s="26" t="e">
        <f t="shared" si="7"/>
        <v>#DIV/0!</v>
      </c>
      <c r="J20" s="26" t="e">
        <f t="shared" si="3"/>
        <v>#DIV/0!</v>
      </c>
      <c r="K20" s="27"/>
    </row>
    <row r="21" spans="2:11" x14ac:dyDescent="0.35">
      <c r="B21" s="11"/>
      <c r="C21" s="12"/>
      <c r="D21" s="12"/>
      <c r="E21" s="12"/>
      <c r="F21" s="12"/>
      <c r="G21" s="12"/>
      <c r="H21" s="12"/>
      <c r="I21" s="12"/>
    </row>
    <row r="22" spans="2:11" x14ac:dyDescent="0.35">
      <c r="B22" s="11"/>
      <c r="C22" s="12"/>
      <c r="D22" s="12"/>
      <c r="E22" s="12"/>
      <c r="F22" s="12"/>
      <c r="G22" s="12"/>
      <c r="H22" s="12"/>
      <c r="I22" s="12"/>
    </row>
    <row r="23" spans="2:11" x14ac:dyDescent="0.35">
      <c r="B23" s="11"/>
      <c r="C23" s="12"/>
      <c r="D23" s="12"/>
      <c r="E23" s="12"/>
      <c r="F23" s="12"/>
      <c r="G23" s="12"/>
      <c r="H23" s="12"/>
      <c r="I23" s="12"/>
    </row>
    <row r="24" spans="2:11" x14ac:dyDescent="0.35">
      <c r="B24" s="116" t="s">
        <v>29</v>
      </c>
      <c r="C24" s="116"/>
      <c r="D24" s="12"/>
      <c r="E24" s="12"/>
      <c r="F24" s="12"/>
      <c r="G24" s="12"/>
      <c r="H24" s="12"/>
      <c r="I24" s="12"/>
    </row>
    <row r="25" spans="2:11" x14ac:dyDescent="0.35">
      <c r="B25" t="s">
        <v>20</v>
      </c>
      <c r="C25" t="str">
        <f>IF('User Input'!C18=1,"Low",IF('User Input'!C18=2,"Medium","High"))</f>
        <v>Low</v>
      </c>
      <c r="D25" s="12"/>
      <c r="E25" s="12"/>
      <c r="F25" s="12"/>
      <c r="G25" s="12"/>
      <c r="H25" s="12"/>
      <c r="I25" s="12"/>
    </row>
    <row r="26" spans="2:11" x14ac:dyDescent="0.35">
      <c r="B26" t="s">
        <v>34</v>
      </c>
      <c r="C26" t="str">
        <f>IF('User Input'!C19=1,"Open Land",IF('User Input'!C19=2,"Mixed Land","Forested Land"))</f>
        <v>Mixed Land</v>
      </c>
      <c r="E26" s="12"/>
      <c r="F26" s="12"/>
      <c r="G26" s="12"/>
      <c r="H26" s="12"/>
      <c r="I26" s="12"/>
    </row>
    <row r="27" spans="2:11" ht="20.5" customHeight="1" thickBot="1" x14ac:dyDescent="0.5">
      <c r="B27" s="112" t="s">
        <v>21</v>
      </c>
      <c r="C27" s="112"/>
      <c r="D27" s="112"/>
      <c r="E27" s="112"/>
      <c r="F27" s="112"/>
      <c r="G27" s="112"/>
    </row>
    <row r="28" spans="2:11" ht="29.5" thickBot="1" x14ac:dyDescent="0.4">
      <c r="C28" s="33" t="s">
        <v>22</v>
      </c>
      <c r="D28" s="34" t="s">
        <v>33</v>
      </c>
      <c r="E28" s="35" t="s">
        <v>23</v>
      </c>
      <c r="F28" s="36" t="s">
        <v>59</v>
      </c>
      <c r="G28" s="37" t="s">
        <v>60</v>
      </c>
      <c r="H28" s="38" t="s">
        <v>58</v>
      </c>
    </row>
    <row r="29" spans="2:11" x14ac:dyDescent="0.35">
      <c r="B29" s="39" t="s">
        <v>4</v>
      </c>
      <c r="C29" s="56">
        <v>7.3385714285714281</v>
      </c>
      <c r="D29" s="32">
        <f>AVERAGE(C29,E29)</f>
        <v>5.2865668842857136</v>
      </c>
      <c r="E29" s="57">
        <v>3.2345623400000001</v>
      </c>
      <c r="F29" s="56">
        <v>6.7671428571428569</v>
      </c>
      <c r="G29" s="32">
        <f>AVERAGE(F29,H29)</f>
        <v>6.9814285714285713</v>
      </c>
      <c r="H29" s="57">
        <v>7.1957142857142857</v>
      </c>
    </row>
    <row r="30" spans="2:11" x14ac:dyDescent="0.35">
      <c r="B30" s="40" t="s">
        <v>5</v>
      </c>
      <c r="C30" s="58">
        <v>3.2342352499999998</v>
      </c>
      <c r="D30" s="30">
        <f t="shared" ref="D30:D34" si="8">AVERAGE(C30,E30)</f>
        <v>5.3833443249999995</v>
      </c>
      <c r="E30" s="59">
        <v>7.5324533999999996</v>
      </c>
      <c r="F30" s="58">
        <v>2.3245634559999999</v>
      </c>
      <c r="G30" s="30">
        <f t="shared" ref="G30:G34" si="9">AVERAGE(F30,H30)</f>
        <v>4.7795434380000001</v>
      </c>
      <c r="H30" s="59">
        <v>7.2345234200000004</v>
      </c>
    </row>
    <row r="31" spans="2:11" x14ac:dyDescent="0.35">
      <c r="B31" s="40" t="s">
        <v>6</v>
      </c>
      <c r="C31" s="58">
        <v>4.7171428571428562</v>
      </c>
      <c r="D31" s="30">
        <f t="shared" si="8"/>
        <v>4.8592857142857131</v>
      </c>
      <c r="E31" s="59">
        <v>5.0014285714285709</v>
      </c>
      <c r="F31" s="58">
        <v>5.5742857142857138</v>
      </c>
      <c r="G31" s="30">
        <f t="shared" si="9"/>
        <v>4.7407142857142857</v>
      </c>
      <c r="H31" s="59">
        <v>3.9071428571428575</v>
      </c>
    </row>
    <row r="32" spans="2:11" x14ac:dyDescent="0.35">
      <c r="B32" s="40" t="s">
        <v>7</v>
      </c>
      <c r="C32" s="58">
        <v>6.67</v>
      </c>
      <c r="D32" s="30">
        <f t="shared" si="8"/>
        <v>6.3364285714285717</v>
      </c>
      <c r="E32" s="59">
        <v>6.0028571428571436</v>
      </c>
      <c r="F32" s="58">
        <v>8.0528571428571443</v>
      </c>
      <c r="G32" s="30">
        <f t="shared" si="9"/>
        <v>5.1436902964285718</v>
      </c>
      <c r="H32" s="59">
        <v>2.2345234500000002</v>
      </c>
    </row>
    <row r="33" spans="2:8" x14ac:dyDescent="0.35">
      <c r="B33" s="40" t="s">
        <v>8</v>
      </c>
      <c r="C33" s="58">
        <v>4.2885714285714283</v>
      </c>
      <c r="D33" s="30">
        <f t="shared" si="8"/>
        <v>4.6214285714285719</v>
      </c>
      <c r="E33" s="59">
        <v>4.9542857142857146</v>
      </c>
      <c r="F33" s="58">
        <v>4.621428571428571</v>
      </c>
      <c r="G33" s="30">
        <f t="shared" si="9"/>
        <v>4.9071428571428566</v>
      </c>
      <c r="H33" s="59">
        <v>5.1928571428571422</v>
      </c>
    </row>
    <row r="34" spans="2:8" ht="15" thickBot="1" x14ac:dyDescent="0.4">
      <c r="B34" s="41" t="s">
        <v>32</v>
      </c>
      <c r="C34" s="60">
        <v>4.0014285714285709</v>
      </c>
      <c r="D34" s="31">
        <f t="shared" si="8"/>
        <v>3.9535714285714283</v>
      </c>
      <c r="E34" s="61">
        <v>3.9057142857142857</v>
      </c>
      <c r="F34" s="60">
        <v>4.2871428571428565</v>
      </c>
      <c r="G34" s="31">
        <f t="shared" si="9"/>
        <v>4.1442857142857132</v>
      </c>
      <c r="H34" s="61">
        <v>4.0014285714285709</v>
      </c>
    </row>
    <row r="36" spans="2:8" ht="15" thickBot="1" x14ac:dyDescent="0.4"/>
    <row r="37" spans="2:8" x14ac:dyDescent="0.35">
      <c r="B37" s="20" t="s">
        <v>20</v>
      </c>
      <c r="C37" s="21" t="s">
        <v>34</v>
      </c>
    </row>
    <row r="38" spans="2:8" x14ac:dyDescent="0.35">
      <c r="B38" s="22" t="s">
        <v>26</v>
      </c>
      <c r="C38" s="23" t="s">
        <v>59</v>
      </c>
    </row>
    <row r="39" spans="2:8" x14ac:dyDescent="0.35">
      <c r="B39" s="22" t="s">
        <v>27</v>
      </c>
      <c r="C39" s="23" t="s">
        <v>60</v>
      </c>
    </row>
    <row r="40" spans="2:8" ht="15" thickBot="1" x14ac:dyDescent="0.4">
      <c r="B40" s="24" t="s">
        <v>25</v>
      </c>
      <c r="C40" s="25" t="s">
        <v>58</v>
      </c>
    </row>
    <row r="42" spans="2:8" x14ac:dyDescent="0.35">
      <c r="B42" s="1"/>
      <c r="C42" s="9"/>
      <c r="D42" s="9"/>
      <c r="E42" s="1"/>
    </row>
  </sheetData>
  <mergeCells count="8">
    <mergeCell ref="B27:G27"/>
    <mergeCell ref="B1:I1"/>
    <mergeCell ref="C2:E2"/>
    <mergeCell ref="G2:H2"/>
    <mergeCell ref="B24:C24"/>
    <mergeCell ref="C3:E3"/>
    <mergeCell ref="G3:H3"/>
    <mergeCell ref="B13:I13"/>
  </mergeCells>
  <conditionalFormatting sqref="J6:J13">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24:Z32"/>
  <sheetViews>
    <sheetView showGridLines="0" showRowColHeaders="0" zoomScale="85" zoomScaleNormal="85" workbookViewId="0">
      <selection activeCell="G36" sqref="G36"/>
    </sheetView>
  </sheetViews>
  <sheetFormatPr defaultRowHeight="14.5" x14ac:dyDescent="0.35"/>
  <sheetData>
    <row r="24" spans="2:26" ht="21" x14ac:dyDescent="0.5">
      <c r="B24" s="88" t="s">
        <v>63</v>
      </c>
      <c r="C24" s="89"/>
      <c r="D24" s="89"/>
      <c r="E24" s="90" t="s">
        <v>68</v>
      </c>
      <c r="F24" s="89"/>
      <c r="G24" s="91"/>
      <c r="H24" s="91"/>
      <c r="I24" s="92"/>
      <c r="J24" s="92"/>
      <c r="K24" s="92"/>
      <c r="L24" s="92"/>
      <c r="M24" s="92"/>
      <c r="N24" s="92"/>
      <c r="O24" s="92"/>
      <c r="P24" s="92"/>
      <c r="Q24" s="93"/>
      <c r="R24" s="93"/>
      <c r="S24" s="93"/>
      <c r="T24" s="93"/>
      <c r="U24" s="93"/>
      <c r="V24" s="93"/>
      <c r="W24" s="93"/>
      <c r="X24" s="93"/>
      <c r="Y24" s="93"/>
      <c r="Z24" s="94"/>
    </row>
    <row r="25" spans="2:26" ht="21" x14ac:dyDescent="0.5">
      <c r="B25" s="95" t="s">
        <v>4</v>
      </c>
      <c r="C25" s="96"/>
      <c r="D25" s="96"/>
      <c r="E25" s="96" t="s">
        <v>67</v>
      </c>
      <c r="F25" s="96"/>
      <c r="G25" s="96"/>
      <c r="H25" s="96"/>
      <c r="I25" s="97"/>
      <c r="J25" s="97"/>
      <c r="K25" s="97"/>
      <c r="L25" s="97"/>
      <c r="M25" s="97"/>
      <c r="N25" s="97"/>
      <c r="O25" s="97"/>
      <c r="P25" s="97"/>
      <c r="Q25" s="16"/>
      <c r="R25" s="16"/>
      <c r="S25" s="16"/>
      <c r="T25" s="16"/>
      <c r="U25" s="16"/>
      <c r="V25" s="16"/>
      <c r="W25" s="16"/>
      <c r="X25" s="16"/>
      <c r="Y25" s="16"/>
      <c r="Z25" s="98"/>
    </row>
    <row r="26" spans="2:26" ht="21" x14ac:dyDescent="0.5">
      <c r="B26" s="95" t="s">
        <v>5</v>
      </c>
      <c r="C26" s="96"/>
      <c r="D26" s="96"/>
      <c r="E26" s="96" t="s">
        <v>69</v>
      </c>
      <c r="F26" s="96"/>
      <c r="G26" s="96"/>
      <c r="H26" s="96"/>
      <c r="I26" s="97"/>
      <c r="J26" s="97"/>
      <c r="K26" s="97"/>
      <c r="L26" s="97"/>
      <c r="M26" s="97"/>
      <c r="N26" s="97"/>
      <c r="O26" s="97"/>
      <c r="P26" s="97"/>
      <c r="Q26" s="16"/>
      <c r="R26" s="16"/>
      <c r="S26" s="16"/>
      <c r="T26" s="16"/>
      <c r="U26" s="16"/>
      <c r="V26" s="16"/>
      <c r="W26" s="16"/>
      <c r="X26" s="16"/>
      <c r="Y26" s="16"/>
      <c r="Z26" s="98"/>
    </row>
    <row r="27" spans="2:26" ht="21" x14ac:dyDescent="0.5">
      <c r="B27" s="95" t="s">
        <v>64</v>
      </c>
      <c r="C27" s="96"/>
      <c r="D27" s="96"/>
      <c r="E27" s="96" t="s">
        <v>70</v>
      </c>
      <c r="F27" s="96"/>
      <c r="G27" s="96"/>
      <c r="H27" s="96"/>
      <c r="I27" s="97"/>
      <c r="J27" s="97"/>
      <c r="K27" s="97"/>
      <c r="L27" s="97"/>
      <c r="M27" s="97"/>
      <c r="N27" s="97"/>
      <c r="O27" s="97"/>
      <c r="P27" s="97"/>
      <c r="Q27" s="16"/>
      <c r="R27" s="16"/>
      <c r="S27" s="16"/>
      <c r="T27" s="16"/>
      <c r="U27" s="16"/>
      <c r="V27" s="16"/>
      <c r="W27" s="16"/>
      <c r="X27" s="16"/>
      <c r="Y27" s="16"/>
      <c r="Z27" s="98"/>
    </row>
    <row r="28" spans="2:26" ht="21" x14ac:dyDescent="0.5">
      <c r="B28" s="95" t="s">
        <v>65</v>
      </c>
      <c r="C28" s="96"/>
      <c r="D28" s="96"/>
      <c r="E28" s="96" t="s">
        <v>71</v>
      </c>
      <c r="F28" s="96"/>
      <c r="G28" s="96"/>
      <c r="H28" s="96"/>
      <c r="I28" s="97"/>
      <c r="J28" s="97"/>
      <c r="K28" s="97"/>
      <c r="L28" s="97"/>
      <c r="M28" s="97"/>
      <c r="N28" s="97"/>
      <c r="O28" s="97"/>
      <c r="P28" s="97"/>
      <c r="Q28" s="16"/>
      <c r="R28" s="16"/>
      <c r="S28" s="16"/>
      <c r="T28" s="16"/>
      <c r="U28" s="16"/>
      <c r="V28" s="16"/>
      <c r="W28" s="16"/>
      <c r="X28" s="16"/>
      <c r="Y28" s="16"/>
      <c r="Z28" s="98"/>
    </row>
    <row r="29" spans="2:26" ht="21" x14ac:dyDescent="0.5">
      <c r="B29" s="95" t="s">
        <v>66</v>
      </c>
      <c r="C29" s="96"/>
      <c r="D29" s="96"/>
      <c r="E29" s="96" t="s">
        <v>72</v>
      </c>
      <c r="F29" s="96"/>
      <c r="G29" s="96"/>
      <c r="H29" s="96"/>
      <c r="I29" s="97"/>
      <c r="J29" s="97"/>
      <c r="K29" s="97"/>
      <c r="L29" s="97"/>
      <c r="M29" s="97"/>
      <c r="N29" s="97"/>
      <c r="O29" s="97"/>
      <c r="P29" s="97"/>
      <c r="Q29" s="16"/>
      <c r="R29" s="16"/>
      <c r="S29" s="16"/>
      <c r="T29" s="16"/>
      <c r="U29" s="16"/>
      <c r="V29" s="16"/>
      <c r="W29" s="16"/>
      <c r="X29" s="16"/>
      <c r="Y29" s="16"/>
      <c r="Z29" s="98"/>
    </row>
    <row r="30" spans="2:26" ht="21" x14ac:dyDescent="0.5">
      <c r="B30" s="99" t="s">
        <v>32</v>
      </c>
      <c r="C30" s="100"/>
      <c r="D30" s="100"/>
      <c r="E30" s="100" t="s">
        <v>73</v>
      </c>
      <c r="F30" s="100"/>
      <c r="G30" s="100"/>
      <c r="H30" s="100"/>
      <c r="I30" s="101"/>
      <c r="J30" s="101"/>
      <c r="K30" s="101"/>
      <c r="L30" s="101"/>
      <c r="M30" s="101"/>
      <c r="N30" s="101"/>
      <c r="O30" s="101"/>
      <c r="P30" s="101"/>
      <c r="Q30" s="102"/>
      <c r="R30" s="102"/>
      <c r="S30" s="102"/>
      <c r="T30" s="102"/>
      <c r="U30" s="102"/>
      <c r="V30" s="102"/>
      <c r="W30" s="102"/>
      <c r="X30" s="102"/>
      <c r="Y30" s="102"/>
      <c r="Z30" s="103"/>
    </row>
    <row r="31" spans="2:26" ht="21" x14ac:dyDescent="0.5">
      <c r="B31" s="85"/>
      <c r="C31" s="85"/>
      <c r="D31" s="85"/>
      <c r="E31" s="85"/>
      <c r="F31" s="85"/>
      <c r="G31" s="85"/>
      <c r="H31" s="85"/>
      <c r="I31" s="85"/>
      <c r="J31" s="85"/>
      <c r="K31" s="85"/>
      <c r="L31" s="85"/>
      <c r="M31" s="85"/>
      <c r="N31" s="85"/>
      <c r="O31" s="85"/>
      <c r="P31" s="85"/>
    </row>
    <row r="32" spans="2:26" ht="21" x14ac:dyDescent="0.5">
      <c r="B32" s="85"/>
      <c r="C32" s="85"/>
      <c r="D32" s="85"/>
      <c r="E32" s="85"/>
      <c r="F32" s="85"/>
      <c r="G32" s="85"/>
      <c r="H32" s="85"/>
      <c r="I32" s="85"/>
      <c r="J32" s="85"/>
      <c r="K32" s="85"/>
      <c r="L32" s="85"/>
      <c r="M32" s="85"/>
      <c r="N32" s="85"/>
      <c r="O32" s="85"/>
      <c r="P32" s="85"/>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h E p T U H z C 0 t y o A A A A + Q A A A B I A H A B D b 2 5 m a W c v U G F j a 2 F n Z S 5 4 b W w g o h g A K K A U A A A A A A A A A A A A A A A A A A A A A A A A A A A A h Y 9 B D o I w F E S v Q r q n L S V W Q z 5 l 4 V Y S E 6 J x 2 2 C F R i i G F s v d X H g k r y C J o u 5 c z u R N 8 u Z x u 0 M 2 t k 1 w V b 3 V n U l R h C k K l C m 7 o z Z V i g Z 3 C l c o E 7 C V 5 V l W K p h g Y 5 P R 6 h T V z l 0 S Q r z 3 2 M e 4 6 y v C K I 3 I I d 8 U Z a 1 a G W p j n T S l Q p / V 8 f 8 K C d i / Z A T D n O N F v O Q 4 4 o w B m X v I t f k y b F L G F M h P C e u h c U O v h D L h r g A y R y D v G + I J U E s D B B Q A A g A I A I R K U 1 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E S l N Q K I p H u A 4 A A A A R A A A A E w A c A E Z v c m 1 1 b G F z L 1 N l Y 3 R p b 2 4 x L m 0 g o h g A K K A U A A A A A A A A A A A A A A A A A A A A A A A A A A A A K 0 5 N L s n M z 1 M I h t C G 1 g B Q S w E C L Q A U A A I A C A C E S l N Q f M L S 3 K g A A A D 5 A A A A E g A A A A A A A A A A A A A A A A A A A A A A Q 2 9 u Z m l n L 1 B h Y 2 t h Z 2 U u e G 1 s U E s B A i 0 A F A A C A A g A h E p T U A / K 6 a u k A A A A 6 Q A A A B M A A A A A A A A A A A A A A A A A 9 A A A A F t D b 2 5 0 Z W 5 0 X 1 R 5 c G V z X S 5 4 b W x Q S w E C L Q A U A A I A C A C E S l N 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r Q d H / n N o L E y 5 1 M E u U b 3 A i Q A A A A A C A A A A A A A D Z g A A w A A A A B A A A A B b X o G 9 P I Q S G 7 X e T G O x A 8 / 3 A A A A A A S A A A C g A A A A E A A A A A G 4 b I s H K W d O + u t D T H 2 L n h B Q A A A A w r d B n P R M q C q y U z L + b Z t W F q b / a R B l R Z k o k + a m / b 0 u m j s q y t y x q P M z / G T Y i r B R g 7 a S L 2 n s + C V G d H r Y C A V O B O J l + b H M t o S h K i W 5 7 J k n K C u P T B A U A A A A Z R U g y e B 2 Q A h h + a n k X Y t r A 8 d Q B d 8 = < / D a t a M a s h u p > 
</file>

<file path=customXml/itemProps1.xml><?xml version="1.0" encoding="utf-8"?>
<ds:datastoreItem xmlns:ds="http://schemas.openxmlformats.org/officeDocument/2006/customXml" ds:itemID="{C531AAB3-9DE4-4ED0-BEA0-B5010A7924E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Definitions</vt:lpstr>
      <vt:lpstr>Title Page</vt:lpstr>
      <vt:lpstr>User Input</vt:lpstr>
      <vt:lpstr>Calculations</vt:lpstr>
      <vt:lpstr>Results</vt:lpstr>
      <vt:lpstr>current_density</vt:lpstr>
      <vt:lpstr>current_landcover</vt:lpstr>
    </vt:vector>
  </TitlesOfParts>
  <Company>USACE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Invasive Wild Pigs Decision Tool</dc:title>
  <dc:creator>Matthew C Brondum</dc:creator>
  <cp:lastModifiedBy>Erik Anderson</cp:lastModifiedBy>
  <dcterms:created xsi:type="dcterms:W3CDTF">2015-09-16T18:19:19Z</dcterms:created>
  <dcterms:modified xsi:type="dcterms:W3CDTF">2020-02-19T16:29:18Z</dcterms:modified>
</cp:coreProperties>
</file>