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7475\Documents\NR Documents\"/>
    </mc:Choice>
  </mc:AlternateContent>
  <bookViews>
    <workbookView xWindow="480" yWindow="210" windowWidth="22995" windowHeight="8445"/>
  </bookViews>
  <sheets>
    <sheet name="VES Survey" sheetId="1" r:id="rId1"/>
    <sheet name="Travel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1" i="1" l="1"/>
  <c r="F41" i="1"/>
  <c r="D41" i="1"/>
  <c r="D43" i="1" l="1"/>
  <c r="D42" i="1"/>
  <c r="F42" i="1"/>
  <c r="F43" i="1" s="1"/>
  <c r="J42" i="1"/>
  <c r="J43" i="1" s="1"/>
  <c r="L25" i="1"/>
  <c r="L26" i="1"/>
  <c r="L27" i="1"/>
  <c r="L28" i="1"/>
  <c r="L29" i="1"/>
  <c r="L30" i="1"/>
  <c r="L31" i="1"/>
  <c r="L32" i="1"/>
  <c r="L33" i="1"/>
  <c r="L24" i="1"/>
  <c r="L12" i="1"/>
  <c r="L11" i="1"/>
  <c r="K16" i="1"/>
  <c r="K14" i="1"/>
  <c r="I14" i="1"/>
  <c r="E14" i="1"/>
  <c r="I11" i="1"/>
  <c r="K11" i="1"/>
  <c r="L13" i="1" l="1"/>
  <c r="L14" i="1"/>
  <c r="L15" i="1"/>
  <c r="L16" i="1"/>
  <c r="L17" i="1"/>
  <c r="L18" i="1"/>
  <c r="I16" i="1"/>
  <c r="G16" i="1"/>
  <c r="E16" i="1"/>
  <c r="M16" i="1" l="1"/>
  <c r="E18" i="1"/>
  <c r="E17" i="1"/>
  <c r="E15" i="1"/>
  <c r="E13" i="1"/>
  <c r="E12" i="1"/>
  <c r="E11" i="1"/>
  <c r="G18" i="1"/>
  <c r="G17" i="1"/>
  <c r="G15" i="1"/>
  <c r="G14" i="1"/>
  <c r="M14" i="1" s="1"/>
  <c r="G13" i="1"/>
  <c r="G12" i="1"/>
  <c r="G11" i="1"/>
  <c r="M11" i="1" s="1"/>
  <c r="I18" i="1"/>
  <c r="I17" i="1"/>
  <c r="I15" i="1"/>
  <c r="I13" i="1"/>
  <c r="I12" i="1"/>
  <c r="K18" i="1"/>
  <c r="K17" i="1"/>
  <c r="K15" i="1"/>
  <c r="K13" i="1"/>
  <c r="K12" i="1"/>
  <c r="D19" i="1"/>
  <c r="F19" i="1"/>
  <c r="H19" i="1"/>
  <c r="J19" i="1"/>
  <c r="M15" i="1" l="1"/>
  <c r="M17" i="1"/>
  <c r="M12" i="1"/>
  <c r="M18" i="1"/>
  <c r="M13" i="1"/>
  <c r="I19" i="1"/>
  <c r="E19" i="1"/>
  <c r="G19" i="1"/>
  <c r="L19" i="1"/>
  <c r="K19" i="1"/>
  <c r="M5" i="2"/>
  <c r="L5" i="2"/>
  <c r="J5" i="2"/>
  <c r="I5" i="2"/>
  <c r="H5" i="2"/>
  <c r="G5" i="2"/>
  <c r="F5" i="2"/>
  <c r="E5" i="2"/>
  <c r="D5" i="2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J34" i="1" s="1"/>
  <c r="I24" i="1"/>
  <c r="H34" i="1" s="1"/>
  <c r="G24" i="1"/>
  <c r="F34" i="1" s="1"/>
  <c r="E24" i="1"/>
  <c r="M32" i="1" l="1"/>
  <c r="M31" i="1"/>
  <c r="M33" i="1"/>
  <c r="K5" i="2"/>
  <c r="O5" i="2" s="1"/>
  <c r="H40" i="1" s="1"/>
  <c r="H41" i="1" s="1"/>
  <c r="M24" i="1"/>
  <c r="M25" i="1"/>
  <c r="M26" i="1"/>
  <c r="M27" i="1"/>
  <c r="M28" i="1"/>
  <c r="M29" i="1"/>
  <c r="M30" i="1"/>
  <c r="M19" i="1"/>
  <c r="H35" i="1"/>
  <c r="H36" i="1" s="1"/>
  <c r="J35" i="1"/>
  <c r="J36" i="1" s="1"/>
  <c r="J45" i="1" s="1"/>
  <c r="D34" i="1"/>
  <c r="D35" i="1" s="1"/>
  <c r="D36" i="1" s="1"/>
  <c r="D45" i="1" s="1"/>
  <c r="F35" i="1"/>
  <c r="F36" i="1" s="1"/>
  <c r="F45" i="1" s="1"/>
  <c r="L41" i="1" l="1"/>
  <c r="L43" i="1" s="1"/>
  <c r="H42" i="1"/>
  <c r="H43" i="1" s="1"/>
  <c r="H45" i="1"/>
  <c r="L34" i="1"/>
  <c r="L36" i="1" s="1"/>
  <c r="L35" i="1" l="1"/>
  <c r="L45" i="1" s="1"/>
</calcChain>
</file>

<file path=xl/sharedStrings.xml><?xml version="1.0" encoding="utf-8"?>
<sst xmlns="http://schemas.openxmlformats.org/spreadsheetml/2006/main" count="86" uniqueCount="61">
  <si>
    <t xml:space="preserve">Contract No.:  </t>
  </si>
  <si>
    <t>TASK 1</t>
  </si>
  <si>
    <t>TASK 2</t>
  </si>
  <si>
    <t>TASK 3</t>
  </si>
  <si>
    <t>TASK  4</t>
  </si>
  <si>
    <t>TOTAL</t>
  </si>
  <si>
    <t>LABOR CATEGORY</t>
  </si>
  <si>
    <t>RATE</t>
  </si>
  <si>
    <t>HOURS</t>
  </si>
  <si>
    <t>COST</t>
  </si>
  <si>
    <t>Program Manager</t>
  </si>
  <si>
    <t>Task Order Manager</t>
  </si>
  <si>
    <t>GIS Analyst</t>
  </si>
  <si>
    <t>Editor</t>
  </si>
  <si>
    <t xml:space="preserve">Clerical/Administrative </t>
  </si>
  <si>
    <t>TOTAL DIRECT LABOR</t>
  </si>
  <si>
    <t>OTHER DIRECT COSTS (ODC)</t>
  </si>
  <si>
    <t>DESCRIPTION/ITEM</t>
  </si>
  <si>
    <t>UNIT COST</t>
  </si>
  <si>
    <t>UNITS</t>
  </si>
  <si>
    <t>Reproduction (black and white, 81/2 x 11")</t>
  </si>
  <si>
    <t>Reproduction (color, 81/2 x 11")</t>
  </si>
  <si>
    <t>"D" Type Three Ring Binders</t>
  </si>
  <si>
    <t>CD-ROM</t>
  </si>
  <si>
    <t>SUBTOTAL ODCs</t>
  </si>
  <si>
    <t>TOTAL ODCs</t>
  </si>
  <si>
    <t>TRAVEL</t>
  </si>
  <si>
    <t>TRAVEL COSTS</t>
  </si>
  <si>
    <t>SUBTOTAL TRAVEL</t>
  </si>
  <si>
    <t>TOTAL TRAVEL</t>
  </si>
  <si>
    <t>TOTAL COST</t>
  </si>
  <si>
    <t>Number Trips</t>
  </si>
  <si>
    <t>Number Travelers</t>
  </si>
  <si>
    <t>Travel Days*</t>
  </si>
  <si>
    <t>Full Days</t>
  </si>
  <si>
    <t>Number Nights</t>
  </si>
  <si>
    <t xml:space="preserve">Per Diem Meals </t>
  </si>
  <si>
    <t xml:space="preserve">Per Diem Lodging </t>
  </si>
  <si>
    <t>Airfare</t>
  </si>
  <si>
    <t>Car Rental</t>
  </si>
  <si>
    <t>Miles per Trip ($.565/mile)</t>
  </si>
  <si>
    <t>Misc. per Traveler</t>
  </si>
  <si>
    <t>TOTAL TRIP</t>
  </si>
  <si>
    <t>Date:</t>
  </si>
  <si>
    <t>Prepared By:</t>
  </si>
  <si>
    <t>Work Plan</t>
  </si>
  <si>
    <t>Draft and Final Reports</t>
  </si>
  <si>
    <t>Wildlife
Biologist/Zoologist</t>
  </si>
  <si>
    <t>Bio‐Technician</t>
  </si>
  <si>
    <t>Environmental  Scientist</t>
  </si>
  <si>
    <t>Meetings and Progress Reports</t>
  </si>
  <si>
    <t>DIRECT LABOR COSTS</t>
  </si>
  <si>
    <t>Non-Expendable Supplies</t>
  </si>
  <si>
    <t>Field Supplies (snake hook, plywood boards, dip nets)</t>
  </si>
  <si>
    <t>Per Diem Rates: https://www.gsa.gov/portal/content/104877</t>
  </si>
  <si>
    <t>Note: Most of the CONUS (approximately 2600 counties) are covered by the standard CONUS per diem rate of $142 ($91 lodging, $51 meals and incidental expenses).</t>
  </si>
  <si>
    <t>Travel Costs (see Travel Tab)</t>
  </si>
  <si>
    <r>
      <t>Project Title: Amphibian and Reptile Inventory at [</t>
    </r>
    <r>
      <rPr>
        <b/>
        <sz val="14"/>
        <color rgb="FFFF0000"/>
        <rFont val="Times New Roman"/>
        <family val="1"/>
      </rPr>
      <t>insert installation name</t>
    </r>
    <r>
      <rPr>
        <b/>
        <sz val="14"/>
        <rFont val="Times New Roman"/>
        <family val="1"/>
      </rPr>
      <t>]</t>
    </r>
  </si>
  <si>
    <t>Field Surveys (Visual Encounter Surveys; artificial cover boards, dip netting and auditory surveys)</t>
  </si>
  <si>
    <t>This example cost estimate is based on three Visual Encounter Survey events (five field days per survey event) conducted by a contracted wildlife biologist and environmental scientist. It also includes use of cover boards, dip netting and auditory surveys. Labor categories are an average and may vary regionally.</t>
  </si>
  <si>
    <t xml:space="preserve">Expendable Supplies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</si>
</sst>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7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/>
    <xf numFmtId="44" fontId="4" fillId="0" borderId="0" xfId="1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44" fontId="5" fillId="0" borderId="18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4" fontId="5" fillId="0" borderId="22" xfId="1" applyFont="1" applyFill="1" applyBorder="1" applyAlignment="1">
      <alignment horizontal="center"/>
    </xf>
    <xf numFmtId="44" fontId="5" fillId="0" borderId="23" xfId="1" applyFont="1" applyFill="1" applyBorder="1" applyAlignment="1">
      <alignment horizontal="center"/>
    </xf>
    <xf numFmtId="44" fontId="5" fillId="0" borderId="25" xfId="1" applyFont="1" applyFill="1" applyBorder="1"/>
    <xf numFmtId="37" fontId="4" fillId="0" borderId="27" xfId="0" applyNumberFormat="1" applyFont="1" applyFill="1" applyBorder="1" applyAlignment="1">
      <alignment horizontal="center"/>
    </xf>
    <xf numFmtId="44" fontId="4" fillId="0" borderId="28" xfId="1" applyNumberFormat="1" applyFont="1" applyFill="1" applyBorder="1" applyAlignment="1">
      <alignment horizontal="left"/>
    </xf>
    <xf numFmtId="37" fontId="4" fillId="0" borderId="29" xfId="1" applyNumberFormat="1" applyFont="1" applyFill="1" applyBorder="1" applyAlignment="1">
      <alignment horizontal="right"/>
    </xf>
    <xf numFmtId="44" fontId="4" fillId="0" borderId="30" xfId="0" applyNumberFormat="1" applyFont="1" applyFill="1" applyBorder="1"/>
    <xf numFmtId="0" fontId="5" fillId="0" borderId="0" xfId="0" applyFont="1" applyFill="1" applyBorder="1"/>
    <xf numFmtId="44" fontId="5" fillId="0" borderId="31" xfId="1" applyFont="1" applyFill="1" applyBorder="1"/>
    <xf numFmtId="37" fontId="4" fillId="0" borderId="32" xfId="0" applyNumberFormat="1" applyFont="1" applyFill="1" applyBorder="1" applyAlignment="1">
      <alignment horizontal="center"/>
    </xf>
    <xf numFmtId="44" fontId="4" fillId="0" borderId="34" xfId="1" applyNumberFormat="1" applyFont="1" applyFill="1" applyBorder="1" applyAlignment="1">
      <alignment horizontal="left"/>
    </xf>
    <xf numFmtId="44" fontId="4" fillId="0" borderId="31" xfId="1" applyFont="1" applyFill="1" applyBorder="1"/>
    <xf numFmtId="0" fontId="6" fillId="0" borderId="0" xfId="0" applyFont="1" applyFill="1" applyBorder="1"/>
    <xf numFmtId="37" fontId="5" fillId="2" borderId="35" xfId="2" applyNumberFormat="1" applyFont="1" applyFill="1" applyBorder="1"/>
    <xf numFmtId="44" fontId="5" fillId="2" borderId="22" xfId="1" applyNumberFormat="1" applyFont="1" applyFill="1" applyBorder="1"/>
    <xf numFmtId="44" fontId="5" fillId="0" borderId="0" xfId="1" applyNumberFormat="1" applyFont="1" applyFill="1" applyBorder="1"/>
    <xf numFmtId="37" fontId="5" fillId="2" borderId="35" xfId="1" applyNumberFormat="1" applyFont="1" applyFill="1" applyBorder="1"/>
    <xf numFmtId="44" fontId="5" fillId="2" borderId="24" xfId="0" applyNumberFormat="1" applyFont="1" applyFill="1" applyBorder="1"/>
    <xf numFmtId="0" fontId="5" fillId="0" borderId="0" xfId="0" applyFont="1" applyFill="1" applyBorder="1" applyAlignment="1">
      <alignment horizontal="right"/>
    </xf>
    <xf numFmtId="37" fontId="5" fillId="0" borderId="0" xfId="2" applyNumberFormat="1" applyFont="1" applyFill="1" applyBorder="1"/>
    <xf numFmtId="37" fontId="5" fillId="0" borderId="0" xfId="1" applyNumberFormat="1" applyFont="1" applyFill="1" applyBorder="1"/>
    <xf numFmtId="44" fontId="5" fillId="0" borderId="36" xfId="0" applyNumberFormat="1" applyFont="1" applyFill="1" applyBorder="1"/>
    <xf numFmtId="0" fontId="5" fillId="0" borderId="18" xfId="0" applyFont="1" applyFill="1" applyBorder="1" applyAlignment="1"/>
    <xf numFmtId="0" fontId="5" fillId="0" borderId="18" xfId="0" applyFont="1" applyFill="1" applyBorder="1" applyAlignment="1">
      <alignment horizontal="right"/>
    </xf>
    <xf numFmtId="44" fontId="5" fillId="0" borderId="0" xfId="1" applyFont="1" applyFill="1" applyBorder="1" applyAlignment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4" fillId="0" borderId="2" xfId="0" applyFont="1" applyFill="1" applyBorder="1"/>
    <xf numFmtId="44" fontId="5" fillId="0" borderId="2" xfId="1" applyFont="1" applyFill="1" applyBorder="1"/>
    <xf numFmtId="44" fontId="5" fillId="0" borderId="3" xfId="1" applyFont="1" applyFill="1" applyBorder="1"/>
    <xf numFmtId="44" fontId="5" fillId="0" borderId="0" xfId="1" applyFont="1" applyFill="1" applyBorder="1"/>
    <xf numFmtId="44" fontId="5" fillId="0" borderId="1" xfId="1" applyFont="1" applyFill="1" applyBorder="1"/>
    <xf numFmtId="165" fontId="5" fillId="0" borderId="20" xfId="2" applyNumberFormat="1" applyFont="1" applyFill="1" applyBorder="1" applyAlignment="1">
      <alignment horizontal="center"/>
    </xf>
    <xf numFmtId="44" fontId="5" fillId="0" borderId="19" xfId="1" applyFont="1" applyFill="1" applyBorder="1" applyAlignment="1">
      <alignment horizontal="center"/>
    </xf>
    <xf numFmtId="165" fontId="5" fillId="0" borderId="18" xfId="2" applyNumberFormat="1" applyFont="1" applyFill="1" applyBorder="1" applyAlignment="1">
      <alignment horizontal="center"/>
    </xf>
    <xf numFmtId="1" fontId="4" fillId="0" borderId="31" xfId="2" applyNumberFormat="1" applyFont="1" applyFill="1" applyBorder="1" applyAlignment="1">
      <alignment horizontal="center"/>
    </xf>
    <xf numFmtId="44" fontId="4" fillId="0" borderId="33" xfId="1" applyFont="1" applyFill="1" applyBorder="1"/>
    <xf numFmtId="44" fontId="4" fillId="0" borderId="34" xfId="1" applyFont="1" applyFill="1" applyBorder="1"/>
    <xf numFmtId="1" fontId="4" fillId="0" borderId="44" xfId="2" applyNumberFormat="1" applyFont="1" applyFill="1" applyBorder="1" applyAlignment="1">
      <alignment horizontal="center"/>
    </xf>
    <xf numFmtId="1" fontId="4" fillId="0" borderId="31" xfId="2" applyNumberFormat="1" applyFont="1" applyFill="1" applyBorder="1"/>
    <xf numFmtId="44" fontId="4" fillId="0" borderId="46" xfId="0" applyNumberFormat="1" applyFont="1" applyFill="1" applyBorder="1"/>
    <xf numFmtId="1" fontId="4" fillId="0" borderId="45" xfId="2" applyNumberFormat="1" applyFont="1" applyFill="1" applyBorder="1" applyAlignment="1">
      <alignment horizontal="center"/>
    </xf>
    <xf numFmtId="10" fontId="5" fillId="0" borderId="42" xfId="0" quotePrefix="1" applyNumberFormat="1" applyFont="1" applyFill="1" applyBorder="1" applyAlignment="1">
      <alignment horizontal="center"/>
    </xf>
    <xf numFmtId="0" fontId="5" fillId="0" borderId="18" xfId="0" applyFont="1" applyFill="1" applyBorder="1"/>
    <xf numFmtId="44" fontId="5" fillId="0" borderId="18" xfId="1" applyFont="1" applyFill="1" applyBorder="1" applyAlignment="1"/>
    <xf numFmtId="44" fontId="5" fillId="0" borderId="18" xfId="0" applyNumberFormat="1" applyFont="1" applyFill="1" applyBorder="1"/>
    <xf numFmtId="44" fontId="5" fillId="0" borderId="18" xfId="1" applyFont="1" applyFill="1" applyBorder="1"/>
    <xf numFmtId="0" fontId="5" fillId="0" borderId="0" xfId="0" applyFont="1" applyFill="1" applyBorder="1" applyAlignment="1"/>
    <xf numFmtId="44" fontId="5" fillId="0" borderId="0" xfId="0" applyNumberFormat="1" applyFont="1" applyFill="1" applyBorder="1"/>
    <xf numFmtId="0" fontId="5" fillId="0" borderId="54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44" fontId="4" fillId="0" borderId="58" xfId="0" applyNumberFormat="1" applyFont="1" applyFill="1" applyBorder="1" applyAlignment="1">
      <alignment vertical="center" wrapText="1"/>
    </xf>
    <xf numFmtId="44" fontId="4" fillId="0" borderId="57" xfId="1" applyNumberFormat="1" applyFont="1" applyFill="1" applyBorder="1" applyAlignment="1">
      <alignment vertical="center"/>
    </xf>
    <xf numFmtId="44" fontId="4" fillId="0" borderId="57" xfId="0" applyNumberFormat="1" applyFont="1" applyFill="1" applyBorder="1" applyAlignment="1">
      <alignment vertical="center"/>
    </xf>
    <xf numFmtId="44" fontId="4" fillId="0" borderId="5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44" fontId="5" fillId="3" borderId="60" xfId="0" applyNumberFormat="1" applyFont="1" applyFill="1" applyBorder="1" applyAlignment="1"/>
    <xf numFmtId="44" fontId="5" fillId="3" borderId="60" xfId="1" applyNumberFormat="1" applyFont="1" applyFill="1" applyBorder="1"/>
    <xf numFmtId="44" fontId="5" fillId="3" borderId="60" xfId="0" applyNumberFormat="1" applyFont="1" applyFill="1" applyBorder="1"/>
    <xf numFmtId="44" fontId="5" fillId="3" borderId="24" xfId="0" applyNumberFormat="1" applyFont="1" applyFill="1" applyBorder="1"/>
    <xf numFmtId="44" fontId="5" fillId="3" borderId="61" xfId="0" applyNumberFormat="1" applyFont="1" applyFill="1" applyBorder="1"/>
    <xf numFmtId="0" fontId="11" fillId="0" borderId="26" xfId="3" applyFont="1" applyFill="1" applyBorder="1" applyAlignment="1">
      <alignment horizontal="left"/>
    </xf>
    <xf numFmtId="164" fontId="4" fillId="4" borderId="26" xfId="3" applyNumberFormat="1" applyFont="1" applyFill="1" applyBorder="1" applyAlignment="1">
      <alignment horizontal="center"/>
    </xf>
    <xf numFmtId="0" fontId="9" fillId="0" borderId="0" xfId="0" applyFont="1"/>
    <xf numFmtId="0" fontId="3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right"/>
    </xf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15" fillId="0" borderId="1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5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right"/>
    </xf>
    <xf numFmtId="0" fontId="4" fillId="0" borderId="39" xfId="0" applyFont="1" applyFill="1" applyBorder="1" applyAlignment="1"/>
    <xf numFmtId="44" fontId="5" fillId="0" borderId="38" xfId="1" applyFont="1" applyFill="1" applyBorder="1" applyAlignment="1"/>
    <xf numFmtId="0" fontId="5" fillId="0" borderId="41" xfId="0" applyFont="1" applyFill="1" applyBorder="1" applyAlignment="1"/>
    <xf numFmtId="0" fontId="5" fillId="0" borderId="43" xfId="0" applyFont="1" applyFill="1" applyBorder="1" applyAlignment="1">
      <alignment horizontal="right"/>
    </xf>
    <xf numFmtId="0" fontId="4" fillId="0" borderId="42" xfId="0" applyFont="1" applyFill="1" applyBorder="1" applyAlignment="1"/>
    <xf numFmtId="44" fontId="5" fillId="0" borderId="11" xfId="1" applyFont="1" applyFill="1" applyBorder="1" applyAlignment="1"/>
    <xf numFmtId="0" fontId="5" fillId="0" borderId="13" xfId="0" applyFont="1" applyFill="1" applyBorder="1" applyAlignment="1"/>
    <xf numFmtId="0" fontId="5" fillId="0" borderId="39" xfId="0" applyFont="1" applyFill="1" applyBorder="1" applyAlignment="1"/>
    <xf numFmtId="0" fontId="5" fillId="0" borderId="12" xfId="0" applyFont="1" applyFill="1" applyBorder="1" applyAlignment="1"/>
    <xf numFmtId="44" fontId="5" fillId="2" borderId="20" xfId="1" applyFont="1" applyFill="1" applyBorder="1" applyAlignment="1"/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165" fontId="5" fillId="0" borderId="20" xfId="2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5" fontId="5" fillId="0" borderId="21" xfId="2" applyNumberFormat="1" applyFont="1" applyFill="1" applyBorder="1" applyAlignment="1">
      <alignment horizontal="center"/>
    </xf>
    <xf numFmtId="44" fontId="5" fillId="0" borderId="20" xfId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47" xfId="0" applyFont="1" applyFill="1" applyBorder="1" applyAlignment="1"/>
    <xf numFmtId="166" fontId="7" fillId="0" borderId="6" xfId="1" applyNumberFormat="1" applyFont="1" applyBorder="1" applyAlignment="1">
      <alignment horizontal="center"/>
    </xf>
    <xf numFmtId="166" fontId="7" fillId="0" borderId="48" xfId="1" applyNumberFormat="1" applyFont="1" applyBorder="1" applyAlignment="1">
      <alignment horizontal="center"/>
    </xf>
    <xf numFmtId="166" fontId="7" fillId="0" borderId="49" xfId="1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5" fillId="0" borderId="38" xfId="1" applyFont="1" applyBorder="1" applyAlignment="1"/>
    <xf numFmtId="0" fontId="5" fillId="0" borderId="40" xfId="0" applyFont="1" applyBorder="1" applyAlignment="1"/>
    <xf numFmtId="44" fontId="5" fillId="0" borderId="11" xfId="1" applyFont="1" applyBorder="1" applyAlignment="1"/>
    <xf numFmtId="0" fontId="5" fillId="0" borderId="14" xfId="0" applyFont="1" applyBorder="1" applyAlignment="1"/>
    <xf numFmtId="44" fontId="5" fillId="5" borderId="20" xfId="1" applyFont="1" applyFill="1" applyBorder="1" applyAlignment="1"/>
    <xf numFmtId="0" fontId="5" fillId="0" borderId="37" xfId="0" applyFont="1" applyBorder="1" applyAlignment="1"/>
    <xf numFmtId="42" fontId="5" fillId="2" borderId="2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44" fontId="5" fillId="2" borderId="50" xfId="1" applyFont="1" applyFill="1" applyBorder="1" applyAlignment="1"/>
    <xf numFmtId="0" fontId="4" fillId="0" borderId="51" xfId="0" applyFont="1" applyFill="1" applyBorder="1" applyAlignment="1"/>
    <xf numFmtId="0" fontId="5" fillId="0" borderId="5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wrapText="1"/>
    </xf>
    <xf numFmtId="0" fontId="4" fillId="0" borderId="53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4" zoomScale="110" zoomScaleNormal="110" workbookViewId="0"/>
  </sheetViews>
  <sheetFormatPr defaultRowHeight="15" x14ac:dyDescent="0.25"/>
  <cols>
    <col min="1" max="1" width="30" customWidth="1"/>
    <col min="2" max="2" width="25" customWidth="1"/>
    <col min="3" max="3" width="10.7109375" customWidth="1"/>
    <col min="5" max="5" width="11.140625" customWidth="1"/>
    <col min="7" max="7" width="10.85546875" customWidth="1"/>
    <col min="9" max="9" width="12.85546875" customWidth="1"/>
    <col min="11" max="11" width="10.85546875" customWidth="1"/>
    <col min="12" max="12" width="10.5703125" customWidth="1"/>
    <col min="13" max="13" width="12.5703125" customWidth="1"/>
  </cols>
  <sheetData>
    <row r="1" spans="1:14" ht="18.75" x14ac:dyDescent="0.3">
      <c r="A1" s="6" t="s">
        <v>57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</row>
    <row r="2" spans="1:14" ht="20.25" x14ac:dyDescent="0.3">
      <c r="A2" s="6" t="s">
        <v>0</v>
      </c>
      <c r="B2" s="2"/>
      <c r="C2" s="3"/>
      <c r="D2" s="1"/>
      <c r="E2" s="5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 x14ac:dyDescent="0.3">
      <c r="A3" s="6" t="s">
        <v>43</v>
      </c>
      <c r="B3" s="118"/>
      <c r="C3" s="118"/>
      <c r="D3" s="119"/>
      <c r="E3" s="5"/>
      <c r="F3" s="4"/>
      <c r="G3" s="4"/>
      <c r="H3" s="4"/>
      <c r="I3" s="4"/>
      <c r="J3" s="4"/>
      <c r="K3" s="4"/>
      <c r="L3" s="4"/>
      <c r="M3" s="4"/>
      <c r="N3" s="4"/>
    </row>
    <row r="4" spans="1:14" ht="19.5" customHeight="1" thickBot="1" x14ac:dyDescent="0.35">
      <c r="A4" s="6" t="s">
        <v>44</v>
      </c>
      <c r="B4" s="4"/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4"/>
    </row>
    <row r="5" spans="1:14" ht="20.25" thickTop="1" thickBot="1" x14ac:dyDescent="0.35">
      <c r="A5" s="120" t="s">
        <v>59</v>
      </c>
      <c r="B5" s="121"/>
      <c r="C5" s="122"/>
      <c r="D5" s="96" t="s">
        <v>1</v>
      </c>
      <c r="E5" s="97"/>
      <c r="F5" s="94" t="s">
        <v>2</v>
      </c>
      <c r="G5" s="95"/>
      <c r="H5" s="96" t="s">
        <v>3</v>
      </c>
      <c r="I5" s="97"/>
      <c r="J5" s="94" t="s">
        <v>4</v>
      </c>
      <c r="K5" s="95"/>
      <c r="L5" s="105" t="s">
        <v>5</v>
      </c>
      <c r="M5" s="106"/>
      <c r="N5" s="3"/>
    </row>
    <row r="6" spans="1:14" x14ac:dyDescent="0.25">
      <c r="A6" s="123"/>
      <c r="B6" s="124"/>
      <c r="C6" s="125"/>
      <c r="D6" s="107" t="s">
        <v>50</v>
      </c>
      <c r="E6" s="108"/>
      <c r="F6" s="111" t="s">
        <v>45</v>
      </c>
      <c r="G6" s="112"/>
      <c r="H6" s="107" t="s">
        <v>58</v>
      </c>
      <c r="I6" s="108"/>
      <c r="J6" s="111" t="s">
        <v>46</v>
      </c>
      <c r="K6" s="112"/>
      <c r="L6" s="98"/>
      <c r="M6" s="99"/>
      <c r="N6" s="3"/>
    </row>
    <row r="7" spans="1:14" ht="64.5" customHeight="1" thickBot="1" x14ac:dyDescent="0.3">
      <c r="A7" s="126"/>
      <c r="B7" s="127"/>
      <c r="C7" s="128"/>
      <c r="D7" s="109"/>
      <c r="E7" s="110"/>
      <c r="F7" s="113"/>
      <c r="G7" s="113"/>
      <c r="H7" s="109"/>
      <c r="I7" s="110"/>
      <c r="J7" s="113"/>
      <c r="K7" s="113"/>
      <c r="L7" s="100"/>
      <c r="M7" s="101"/>
      <c r="N7" s="3"/>
    </row>
    <row r="8" spans="1:14" ht="18.75" customHeight="1" thickTop="1" thickBot="1" x14ac:dyDescent="0.3">
      <c r="A8" s="4"/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4"/>
      <c r="N8" s="4"/>
    </row>
    <row r="9" spans="1:14" ht="16.5" thickTop="1" thickBot="1" x14ac:dyDescent="0.3">
      <c r="A9" s="9" t="s">
        <v>51</v>
      </c>
      <c r="B9" s="10"/>
      <c r="C9" s="11"/>
      <c r="D9" s="11"/>
      <c r="E9" s="12"/>
      <c r="F9" s="11"/>
      <c r="G9" s="11"/>
      <c r="H9" s="11"/>
      <c r="I9" s="11"/>
      <c r="J9" s="11"/>
      <c r="K9" s="11"/>
      <c r="L9" s="14"/>
      <c r="M9" s="15"/>
      <c r="N9" s="4"/>
    </row>
    <row r="10" spans="1:14" ht="16.5" thickTop="1" thickBot="1" x14ac:dyDescent="0.3">
      <c r="A10" s="16"/>
      <c r="B10" s="17" t="s">
        <v>6</v>
      </c>
      <c r="C10" s="18" t="s">
        <v>7</v>
      </c>
      <c r="D10" s="16" t="s">
        <v>8</v>
      </c>
      <c r="E10" s="19" t="s">
        <v>9</v>
      </c>
      <c r="F10" s="17" t="s">
        <v>8</v>
      </c>
      <c r="G10" s="20" t="s">
        <v>9</v>
      </c>
      <c r="H10" s="18" t="s">
        <v>8</v>
      </c>
      <c r="I10" s="19" t="s">
        <v>9</v>
      </c>
      <c r="J10" s="17" t="s">
        <v>8</v>
      </c>
      <c r="K10" s="20" t="s">
        <v>9</v>
      </c>
      <c r="L10" s="16" t="s">
        <v>8</v>
      </c>
      <c r="M10" s="13" t="s">
        <v>9</v>
      </c>
      <c r="N10" s="4"/>
    </row>
    <row r="11" spans="1:14" ht="16.5" thickTop="1" thickBot="1" x14ac:dyDescent="0.3">
      <c r="A11" s="21"/>
      <c r="B11" s="91" t="s">
        <v>10</v>
      </c>
      <c r="C11" s="92">
        <v>151</v>
      </c>
      <c r="D11" s="22">
        <v>4</v>
      </c>
      <c r="E11" s="23">
        <f t="shared" ref="E11:K18" si="0">D11*$C11</f>
        <v>604</v>
      </c>
      <c r="F11" s="22">
        <v>2</v>
      </c>
      <c r="G11" s="23">
        <f t="shared" si="0"/>
        <v>302</v>
      </c>
      <c r="H11" s="22">
        <v>4</v>
      </c>
      <c r="I11" s="23">
        <f>H11*$C11</f>
        <v>604</v>
      </c>
      <c r="J11" s="22">
        <v>4</v>
      </c>
      <c r="K11" s="23">
        <f>J11*$C11</f>
        <v>604</v>
      </c>
      <c r="L11" s="24">
        <f>D11+F11+H11+J11</f>
        <v>14</v>
      </c>
      <c r="M11" s="25">
        <f>E11+G11+I11+K11</f>
        <v>2114</v>
      </c>
      <c r="N11" s="26"/>
    </row>
    <row r="12" spans="1:14" ht="16.5" thickTop="1" thickBot="1" x14ac:dyDescent="0.3">
      <c r="A12" s="27"/>
      <c r="B12" s="91" t="s">
        <v>11</v>
      </c>
      <c r="C12" s="92">
        <v>107</v>
      </c>
      <c r="D12" s="28">
        <v>18</v>
      </c>
      <c r="E12" s="29">
        <f t="shared" si="0"/>
        <v>1926</v>
      </c>
      <c r="F12" s="28">
        <v>8</v>
      </c>
      <c r="G12" s="29">
        <f t="shared" si="0"/>
        <v>856</v>
      </c>
      <c r="H12" s="28">
        <v>16</v>
      </c>
      <c r="I12" s="29">
        <f t="shared" si="0"/>
        <v>1712</v>
      </c>
      <c r="J12" s="28">
        <v>16</v>
      </c>
      <c r="K12" s="29">
        <f t="shared" si="0"/>
        <v>1712</v>
      </c>
      <c r="L12" s="24">
        <f>D12+F12+H12+J12</f>
        <v>58</v>
      </c>
      <c r="M12" s="25">
        <f t="shared" ref="M12:M17" si="1">E12+G12+I12+K12</f>
        <v>6206</v>
      </c>
      <c r="N12" s="26"/>
    </row>
    <row r="13" spans="1:14" ht="16.5" thickTop="1" thickBot="1" x14ac:dyDescent="0.3">
      <c r="A13" s="30"/>
      <c r="B13" s="91" t="s">
        <v>47</v>
      </c>
      <c r="C13" s="92">
        <v>79</v>
      </c>
      <c r="D13" s="28">
        <v>6</v>
      </c>
      <c r="E13" s="29">
        <f t="shared" si="0"/>
        <v>474</v>
      </c>
      <c r="F13" s="28">
        <v>16</v>
      </c>
      <c r="G13" s="29">
        <f t="shared" si="0"/>
        <v>1264</v>
      </c>
      <c r="H13" s="28">
        <v>140</v>
      </c>
      <c r="I13" s="29">
        <f t="shared" si="0"/>
        <v>11060</v>
      </c>
      <c r="J13" s="28">
        <v>40</v>
      </c>
      <c r="K13" s="29">
        <f t="shared" si="0"/>
        <v>3160</v>
      </c>
      <c r="L13" s="24">
        <f t="shared" ref="L13:L18" si="2">D13+F13+H13+J13</f>
        <v>202</v>
      </c>
      <c r="M13" s="25">
        <f t="shared" si="1"/>
        <v>15958</v>
      </c>
      <c r="N13" s="4"/>
    </row>
    <row r="14" spans="1:14" ht="16.5" thickTop="1" thickBot="1" x14ac:dyDescent="0.3">
      <c r="A14" s="30"/>
      <c r="B14" s="91" t="s">
        <v>49</v>
      </c>
      <c r="C14" s="92">
        <v>74</v>
      </c>
      <c r="D14" s="28">
        <v>6</v>
      </c>
      <c r="E14" s="29">
        <f>D14*$C14</f>
        <v>444</v>
      </c>
      <c r="F14" s="28"/>
      <c r="G14" s="29">
        <f>F14*$C15</f>
        <v>0</v>
      </c>
      <c r="H14" s="28">
        <v>140</v>
      </c>
      <c r="I14" s="29">
        <f>H14*$C14</f>
        <v>10360</v>
      </c>
      <c r="J14" s="28">
        <v>8</v>
      </c>
      <c r="K14" s="29">
        <f>J14*$C14</f>
        <v>592</v>
      </c>
      <c r="L14" s="24">
        <f t="shared" si="2"/>
        <v>154</v>
      </c>
      <c r="M14" s="25">
        <f t="shared" si="1"/>
        <v>11396</v>
      </c>
      <c r="N14" s="4"/>
    </row>
    <row r="15" spans="1:14" ht="16.5" thickTop="1" thickBot="1" x14ac:dyDescent="0.3">
      <c r="A15" s="30"/>
      <c r="B15" s="91" t="s">
        <v>48</v>
      </c>
      <c r="C15" s="92">
        <v>59</v>
      </c>
      <c r="D15" s="28"/>
      <c r="E15" s="29">
        <f>D15*$C16</f>
        <v>0</v>
      </c>
      <c r="F15" s="28"/>
      <c r="G15" s="29">
        <f>F15*$C16</f>
        <v>0</v>
      </c>
      <c r="H15" s="28"/>
      <c r="I15" s="29">
        <f>H15*$C16</f>
        <v>0</v>
      </c>
      <c r="J15" s="28"/>
      <c r="K15" s="29">
        <f>J15*$C16</f>
        <v>0</v>
      </c>
      <c r="L15" s="24">
        <f t="shared" si="2"/>
        <v>0</v>
      </c>
      <c r="M15" s="25">
        <f t="shared" si="1"/>
        <v>0</v>
      </c>
      <c r="N15" s="31"/>
    </row>
    <row r="16" spans="1:14" ht="16.5" thickTop="1" thickBot="1" x14ac:dyDescent="0.3">
      <c r="A16" s="27"/>
      <c r="B16" s="91" t="s">
        <v>12</v>
      </c>
      <c r="C16" s="92">
        <v>75</v>
      </c>
      <c r="D16" s="28"/>
      <c r="E16" s="29">
        <f>D16*$C17</f>
        <v>0</v>
      </c>
      <c r="F16" s="28"/>
      <c r="G16" s="29">
        <f>F16*$C17</f>
        <v>0</v>
      </c>
      <c r="H16" s="28"/>
      <c r="I16" s="29">
        <f>H16*$C17</f>
        <v>0</v>
      </c>
      <c r="J16" s="28">
        <v>8</v>
      </c>
      <c r="K16" s="29">
        <f>J16*$C16</f>
        <v>600</v>
      </c>
      <c r="L16" s="24">
        <f t="shared" si="2"/>
        <v>8</v>
      </c>
      <c r="M16" s="25">
        <f>E16+G16+I16+K16</f>
        <v>600</v>
      </c>
      <c r="N16" s="26"/>
    </row>
    <row r="17" spans="1:14" ht="16.5" thickTop="1" thickBot="1" x14ac:dyDescent="0.3">
      <c r="A17" s="30"/>
      <c r="B17" s="91" t="s">
        <v>13</v>
      </c>
      <c r="C17" s="92">
        <v>57</v>
      </c>
      <c r="D17" s="28"/>
      <c r="E17" s="29">
        <f t="shared" si="0"/>
        <v>0</v>
      </c>
      <c r="F17" s="28">
        <v>4</v>
      </c>
      <c r="G17" s="29">
        <f t="shared" si="0"/>
        <v>228</v>
      </c>
      <c r="H17" s="28"/>
      <c r="I17" s="29">
        <f t="shared" si="0"/>
        <v>0</v>
      </c>
      <c r="J17" s="28">
        <v>8</v>
      </c>
      <c r="K17" s="29">
        <f t="shared" si="0"/>
        <v>456</v>
      </c>
      <c r="L17" s="24">
        <f t="shared" si="2"/>
        <v>12</v>
      </c>
      <c r="M17" s="25">
        <f t="shared" si="1"/>
        <v>684</v>
      </c>
      <c r="N17" s="4"/>
    </row>
    <row r="18" spans="1:14" ht="16.5" thickTop="1" thickBot="1" x14ac:dyDescent="0.3">
      <c r="A18" s="30"/>
      <c r="B18" s="91" t="s">
        <v>14</v>
      </c>
      <c r="C18" s="92">
        <v>44</v>
      </c>
      <c r="D18" s="28">
        <v>8</v>
      </c>
      <c r="E18" s="29">
        <f t="shared" si="0"/>
        <v>352</v>
      </c>
      <c r="F18" s="28">
        <v>4</v>
      </c>
      <c r="G18" s="29">
        <f t="shared" si="0"/>
        <v>176</v>
      </c>
      <c r="H18" s="28"/>
      <c r="I18" s="29">
        <f t="shared" si="0"/>
        <v>0</v>
      </c>
      <c r="J18" s="28">
        <v>8</v>
      </c>
      <c r="K18" s="29">
        <f t="shared" si="0"/>
        <v>352</v>
      </c>
      <c r="L18" s="24">
        <f t="shared" si="2"/>
        <v>20</v>
      </c>
      <c r="M18" s="25">
        <f>E18+G18+I18+K18</f>
        <v>880</v>
      </c>
      <c r="N18" s="26"/>
    </row>
    <row r="19" spans="1:14" ht="16.5" thickTop="1" thickBot="1" x14ac:dyDescent="0.3">
      <c r="A19" s="102" t="s">
        <v>15</v>
      </c>
      <c r="B19" s="103"/>
      <c r="C19" s="104"/>
      <c r="D19" s="32">
        <f t="shared" ref="D19:M19" si="3">SUM(D11:D18)</f>
        <v>42</v>
      </c>
      <c r="E19" s="33">
        <f t="shared" si="3"/>
        <v>3800</v>
      </c>
      <c r="F19" s="32">
        <f t="shared" si="3"/>
        <v>34</v>
      </c>
      <c r="G19" s="33">
        <f t="shared" si="3"/>
        <v>2826</v>
      </c>
      <c r="H19" s="32">
        <f t="shared" si="3"/>
        <v>300</v>
      </c>
      <c r="I19" s="33">
        <f t="shared" si="3"/>
        <v>23736</v>
      </c>
      <c r="J19" s="32">
        <f t="shared" si="3"/>
        <v>92</v>
      </c>
      <c r="K19" s="33">
        <f t="shared" si="3"/>
        <v>7476</v>
      </c>
      <c r="L19" s="35">
        <f t="shared" si="3"/>
        <v>468</v>
      </c>
      <c r="M19" s="36">
        <f t="shared" si="3"/>
        <v>37838</v>
      </c>
      <c r="N19" s="26"/>
    </row>
    <row r="20" spans="1:14" ht="15.75" thickTop="1" x14ac:dyDescent="0.25">
      <c r="A20" s="37"/>
      <c r="B20" s="3"/>
      <c r="C20" s="3"/>
      <c r="D20" s="38"/>
      <c r="E20" s="34"/>
      <c r="F20" s="38"/>
      <c r="G20" s="34"/>
      <c r="H20" s="38"/>
      <c r="I20" s="34"/>
      <c r="J20" s="38"/>
      <c r="K20" s="34"/>
      <c r="L20" s="39"/>
      <c r="M20" s="40"/>
      <c r="N20" s="26"/>
    </row>
    <row r="21" spans="1:14" ht="15.75" thickBot="1" x14ac:dyDescent="0.3">
      <c r="A21" s="37"/>
      <c r="B21" s="3"/>
      <c r="C21" s="3"/>
      <c r="D21" s="43"/>
      <c r="E21" s="3"/>
      <c r="F21" s="43"/>
      <c r="G21" s="3"/>
      <c r="H21" s="43"/>
      <c r="I21" s="3"/>
      <c r="J21" s="43"/>
      <c r="K21" s="3"/>
      <c r="L21" s="43"/>
      <c r="M21" s="3"/>
      <c r="N21" s="26"/>
    </row>
    <row r="22" spans="1:14" ht="16.5" thickTop="1" thickBot="1" x14ac:dyDescent="0.3">
      <c r="A22" s="44" t="s">
        <v>16</v>
      </c>
      <c r="B22" s="45"/>
      <c r="C22" s="46"/>
      <c r="D22" s="47"/>
      <c r="E22" s="48"/>
      <c r="F22" s="45"/>
      <c r="G22" s="48"/>
      <c r="H22" s="45"/>
      <c r="I22" s="48"/>
      <c r="J22" s="45"/>
      <c r="K22" s="48"/>
      <c r="L22" s="51"/>
      <c r="M22" s="49"/>
      <c r="N22" s="26"/>
    </row>
    <row r="23" spans="1:14" ht="16.5" thickTop="1" thickBot="1" x14ac:dyDescent="0.3">
      <c r="A23" s="116" t="s">
        <v>17</v>
      </c>
      <c r="B23" s="117"/>
      <c r="C23" s="17" t="s">
        <v>18</v>
      </c>
      <c r="D23" s="52" t="s">
        <v>19</v>
      </c>
      <c r="E23" s="12" t="s">
        <v>9</v>
      </c>
      <c r="F23" s="52" t="s">
        <v>19</v>
      </c>
      <c r="G23" s="53" t="s">
        <v>9</v>
      </c>
      <c r="H23" s="54" t="s">
        <v>19</v>
      </c>
      <c r="I23" s="12" t="s">
        <v>9</v>
      </c>
      <c r="J23" s="52" t="s">
        <v>19</v>
      </c>
      <c r="K23" s="53" t="s">
        <v>9</v>
      </c>
      <c r="L23" s="52" t="s">
        <v>19</v>
      </c>
      <c r="M23" s="53" t="s">
        <v>9</v>
      </c>
      <c r="N23" s="4"/>
    </row>
    <row r="24" spans="1:14" ht="15.75" thickTop="1" x14ac:dyDescent="0.25">
      <c r="A24" s="114" t="s">
        <v>20</v>
      </c>
      <c r="B24" s="115"/>
      <c r="C24" s="92">
        <v>0.1</v>
      </c>
      <c r="D24" s="55">
        <v>0</v>
      </c>
      <c r="E24" s="56">
        <f t="shared" ref="E24:E33" si="4">$C24*D24</f>
        <v>0</v>
      </c>
      <c r="F24" s="55">
        <v>50</v>
      </c>
      <c r="G24" s="57">
        <f t="shared" ref="G24:G33" si="5">$C24*F24</f>
        <v>5</v>
      </c>
      <c r="H24" s="58">
        <v>0</v>
      </c>
      <c r="I24" s="56">
        <f t="shared" ref="I24:I33" si="6">$C24*H24</f>
        <v>0</v>
      </c>
      <c r="J24" s="55">
        <v>0</v>
      </c>
      <c r="K24" s="57">
        <f t="shared" ref="K24:K33" si="7">$C24*J24</f>
        <v>0</v>
      </c>
      <c r="L24" s="59">
        <f>D24+F24+H24+J24</f>
        <v>50</v>
      </c>
      <c r="M24" s="57">
        <f>E24+G24+I24+K24</f>
        <v>5</v>
      </c>
      <c r="N24" s="4"/>
    </row>
    <row r="25" spans="1:14" x14ac:dyDescent="0.25">
      <c r="A25" s="114" t="s">
        <v>21</v>
      </c>
      <c r="B25" s="115"/>
      <c r="C25" s="92">
        <v>0.5</v>
      </c>
      <c r="D25" s="55">
        <v>0</v>
      </c>
      <c r="E25" s="56">
        <f t="shared" si="4"/>
        <v>0</v>
      </c>
      <c r="F25" s="55">
        <v>0</v>
      </c>
      <c r="G25" s="57">
        <f t="shared" si="5"/>
        <v>0</v>
      </c>
      <c r="H25" s="58">
        <v>0</v>
      </c>
      <c r="I25" s="56">
        <f t="shared" si="6"/>
        <v>0</v>
      </c>
      <c r="J25" s="55">
        <v>0</v>
      </c>
      <c r="K25" s="57">
        <f t="shared" si="7"/>
        <v>0</v>
      </c>
      <c r="L25" s="59">
        <f t="shared" ref="L25:L33" si="8">D25+F25+H25+J25</f>
        <v>0</v>
      </c>
      <c r="M25" s="57">
        <f t="shared" ref="M25:M33" si="9">E25+G25+I25+K25</f>
        <v>0</v>
      </c>
      <c r="N25" s="4"/>
    </row>
    <row r="26" spans="1:14" x14ac:dyDescent="0.25">
      <c r="A26" s="114" t="s">
        <v>22</v>
      </c>
      <c r="B26" s="115"/>
      <c r="C26" s="92">
        <v>10</v>
      </c>
      <c r="D26" s="55">
        <v>0</v>
      </c>
      <c r="E26" s="56">
        <f t="shared" si="4"/>
        <v>0</v>
      </c>
      <c r="F26" s="55">
        <v>0</v>
      </c>
      <c r="G26" s="57">
        <f t="shared" si="5"/>
        <v>0</v>
      </c>
      <c r="H26" s="58">
        <v>0</v>
      </c>
      <c r="I26" s="56">
        <f t="shared" si="6"/>
        <v>0</v>
      </c>
      <c r="J26" s="55">
        <v>0</v>
      </c>
      <c r="K26" s="57">
        <f t="shared" si="7"/>
        <v>0</v>
      </c>
      <c r="L26" s="59">
        <f t="shared" si="8"/>
        <v>0</v>
      </c>
      <c r="M26" s="57">
        <f t="shared" si="9"/>
        <v>0</v>
      </c>
      <c r="N26" s="4"/>
    </row>
    <row r="27" spans="1:14" x14ac:dyDescent="0.25">
      <c r="A27" s="114" t="s">
        <v>23</v>
      </c>
      <c r="B27" s="115"/>
      <c r="C27" s="92">
        <v>1</v>
      </c>
      <c r="D27" s="55">
        <v>0</v>
      </c>
      <c r="E27" s="56">
        <f t="shared" si="4"/>
        <v>0</v>
      </c>
      <c r="F27" s="55">
        <v>5</v>
      </c>
      <c r="G27" s="57">
        <f t="shared" si="5"/>
        <v>5</v>
      </c>
      <c r="H27" s="58">
        <v>0</v>
      </c>
      <c r="I27" s="56">
        <f t="shared" si="6"/>
        <v>0</v>
      </c>
      <c r="J27" s="55">
        <v>5</v>
      </c>
      <c r="K27" s="57">
        <f t="shared" si="7"/>
        <v>5</v>
      </c>
      <c r="L27" s="59">
        <f t="shared" si="8"/>
        <v>10</v>
      </c>
      <c r="M27" s="57">
        <f t="shared" si="9"/>
        <v>10</v>
      </c>
      <c r="N27" s="4"/>
    </row>
    <row r="28" spans="1:14" x14ac:dyDescent="0.25">
      <c r="A28" s="114" t="s">
        <v>60</v>
      </c>
      <c r="B28" s="115"/>
      <c r="C28" s="92">
        <v>150</v>
      </c>
      <c r="D28" s="55">
        <v>0</v>
      </c>
      <c r="E28" s="56">
        <f t="shared" si="4"/>
        <v>0</v>
      </c>
      <c r="F28" s="55">
        <v>1</v>
      </c>
      <c r="G28" s="57">
        <f t="shared" si="5"/>
        <v>150</v>
      </c>
      <c r="H28" s="58">
        <v>0</v>
      </c>
      <c r="I28" s="56">
        <f t="shared" si="6"/>
        <v>0</v>
      </c>
      <c r="J28" s="55">
        <v>1</v>
      </c>
      <c r="K28" s="57">
        <f t="shared" si="7"/>
        <v>150</v>
      </c>
      <c r="L28" s="59">
        <f t="shared" si="8"/>
        <v>2</v>
      </c>
      <c r="M28" s="57">
        <f t="shared" si="9"/>
        <v>300</v>
      </c>
      <c r="N28" s="4"/>
    </row>
    <row r="29" spans="1:14" x14ac:dyDescent="0.25">
      <c r="A29" s="114" t="s">
        <v>52</v>
      </c>
      <c r="B29" s="115"/>
      <c r="C29" s="92">
        <v>25</v>
      </c>
      <c r="D29" s="55">
        <v>0</v>
      </c>
      <c r="E29" s="56">
        <f t="shared" si="4"/>
        <v>0</v>
      </c>
      <c r="F29" s="55">
        <v>0</v>
      </c>
      <c r="G29" s="57">
        <f t="shared" si="5"/>
        <v>0</v>
      </c>
      <c r="H29" s="58">
        <v>0</v>
      </c>
      <c r="I29" s="56">
        <f t="shared" si="6"/>
        <v>0</v>
      </c>
      <c r="J29" s="55">
        <v>0</v>
      </c>
      <c r="K29" s="57">
        <f t="shared" si="7"/>
        <v>0</v>
      </c>
      <c r="L29" s="59">
        <f t="shared" si="8"/>
        <v>0</v>
      </c>
      <c r="M29" s="57">
        <f t="shared" si="9"/>
        <v>0</v>
      </c>
      <c r="N29" s="4"/>
    </row>
    <row r="30" spans="1:14" x14ac:dyDescent="0.25">
      <c r="A30" s="114" t="s">
        <v>53</v>
      </c>
      <c r="B30" s="115"/>
      <c r="C30" s="92">
        <v>300</v>
      </c>
      <c r="D30" s="61">
        <v>0</v>
      </c>
      <c r="E30" s="56">
        <f>$C30*D30</f>
        <v>0</v>
      </c>
      <c r="F30" s="61">
        <v>0</v>
      </c>
      <c r="G30" s="57">
        <f t="shared" si="5"/>
        <v>0</v>
      </c>
      <c r="H30" s="58">
        <v>2</v>
      </c>
      <c r="I30" s="56">
        <f t="shared" si="6"/>
        <v>600</v>
      </c>
      <c r="J30" s="61">
        <v>0</v>
      </c>
      <c r="K30" s="57">
        <f t="shared" si="7"/>
        <v>0</v>
      </c>
      <c r="L30" s="59">
        <f t="shared" si="8"/>
        <v>2</v>
      </c>
      <c r="M30" s="57">
        <f t="shared" si="9"/>
        <v>600</v>
      </c>
      <c r="N30" s="4"/>
    </row>
    <row r="31" spans="1:14" x14ac:dyDescent="0.25">
      <c r="A31" s="129"/>
      <c r="B31" s="130"/>
      <c r="C31" s="60"/>
      <c r="D31" s="61">
        <v>0</v>
      </c>
      <c r="E31" s="56">
        <f t="shared" si="4"/>
        <v>0</v>
      </c>
      <c r="F31" s="61">
        <v>0</v>
      </c>
      <c r="G31" s="57">
        <f t="shared" si="5"/>
        <v>0</v>
      </c>
      <c r="H31" s="58">
        <v>0</v>
      </c>
      <c r="I31" s="56">
        <f t="shared" si="6"/>
        <v>0</v>
      </c>
      <c r="J31" s="61">
        <v>0</v>
      </c>
      <c r="K31" s="57">
        <f t="shared" si="7"/>
        <v>0</v>
      </c>
      <c r="L31" s="59">
        <f t="shared" si="8"/>
        <v>0</v>
      </c>
      <c r="M31" s="57">
        <f t="shared" si="9"/>
        <v>0</v>
      </c>
      <c r="N31" s="4"/>
    </row>
    <row r="32" spans="1:14" x14ac:dyDescent="0.25">
      <c r="A32" s="129"/>
      <c r="B32" s="130"/>
      <c r="C32" s="60"/>
      <c r="D32" s="61">
        <v>0</v>
      </c>
      <c r="E32" s="56">
        <f t="shared" si="4"/>
        <v>0</v>
      </c>
      <c r="F32" s="61">
        <v>0</v>
      </c>
      <c r="G32" s="57">
        <f t="shared" si="5"/>
        <v>0</v>
      </c>
      <c r="H32" s="58">
        <v>0</v>
      </c>
      <c r="I32" s="56">
        <f t="shared" si="6"/>
        <v>0</v>
      </c>
      <c r="J32" s="61">
        <v>0</v>
      </c>
      <c r="K32" s="57">
        <f t="shared" si="7"/>
        <v>0</v>
      </c>
      <c r="L32" s="59">
        <f t="shared" si="8"/>
        <v>0</v>
      </c>
      <c r="M32" s="57">
        <f t="shared" si="9"/>
        <v>0</v>
      </c>
      <c r="N32" s="4"/>
    </row>
    <row r="33" spans="1:14" ht="15.75" thickBot="1" x14ac:dyDescent="0.3">
      <c r="A33" s="129"/>
      <c r="B33" s="130"/>
      <c r="C33" s="60"/>
      <c r="D33" s="61">
        <v>0</v>
      </c>
      <c r="E33" s="56">
        <f t="shared" si="4"/>
        <v>0</v>
      </c>
      <c r="F33" s="61">
        <v>0</v>
      </c>
      <c r="G33" s="57">
        <f t="shared" si="5"/>
        <v>0</v>
      </c>
      <c r="H33" s="58">
        <v>0</v>
      </c>
      <c r="I33" s="56">
        <f t="shared" si="6"/>
        <v>0</v>
      </c>
      <c r="J33" s="61">
        <v>0</v>
      </c>
      <c r="K33" s="57">
        <f t="shared" si="7"/>
        <v>0</v>
      </c>
      <c r="L33" s="59">
        <f t="shared" si="8"/>
        <v>0</v>
      </c>
      <c r="M33" s="57">
        <f t="shared" si="9"/>
        <v>0</v>
      </c>
      <c r="N33" s="4"/>
    </row>
    <row r="34" spans="1:14" ht="15.75" thickBot="1" x14ac:dyDescent="0.3">
      <c r="A34" s="131" t="s">
        <v>24</v>
      </c>
      <c r="B34" s="132"/>
      <c r="C34" s="132"/>
      <c r="D34" s="133">
        <f>SUM(E24:E33)</f>
        <v>0</v>
      </c>
      <c r="E34" s="139"/>
      <c r="F34" s="133">
        <f>SUM(G24:G33)</f>
        <v>160</v>
      </c>
      <c r="G34" s="139"/>
      <c r="H34" s="133">
        <f>SUM(I24:I33)</f>
        <v>600</v>
      </c>
      <c r="I34" s="139"/>
      <c r="J34" s="133">
        <f>SUM(K24:K33)</f>
        <v>155</v>
      </c>
      <c r="K34" s="139"/>
      <c r="L34" s="133">
        <f>SUM(M24:M33)</f>
        <v>915</v>
      </c>
      <c r="M34" s="134"/>
      <c r="N34" s="26"/>
    </row>
    <row r="35" spans="1:14" ht="15.75" thickBot="1" x14ac:dyDescent="0.3">
      <c r="A35" s="135"/>
      <c r="B35" s="136"/>
      <c r="C35" s="62"/>
      <c r="D35" s="137">
        <f>D34*$C$35</f>
        <v>0</v>
      </c>
      <c r="E35" s="138"/>
      <c r="F35" s="137">
        <f>F34*$C$35</f>
        <v>0</v>
      </c>
      <c r="G35" s="138"/>
      <c r="H35" s="137">
        <f>H34*$C$35</f>
        <v>0</v>
      </c>
      <c r="I35" s="138"/>
      <c r="J35" s="137">
        <f>J34*$C$35</f>
        <v>0</v>
      </c>
      <c r="K35" s="138"/>
      <c r="L35" s="137">
        <f>L34*C35</f>
        <v>0</v>
      </c>
      <c r="M35" s="140"/>
      <c r="N35" s="4"/>
    </row>
    <row r="36" spans="1:14" ht="16.5" thickTop="1" thickBot="1" x14ac:dyDescent="0.3">
      <c r="A36" s="102" t="s">
        <v>25</v>
      </c>
      <c r="B36" s="103"/>
      <c r="C36" s="103"/>
      <c r="D36" s="141">
        <f>D34+D35</f>
        <v>0</v>
      </c>
      <c r="E36" s="142"/>
      <c r="F36" s="141">
        <f>F34+F35</f>
        <v>160</v>
      </c>
      <c r="G36" s="142"/>
      <c r="H36" s="141">
        <f>H34+H35</f>
        <v>600</v>
      </c>
      <c r="I36" s="142"/>
      <c r="J36" s="141">
        <f>J34+J35</f>
        <v>155</v>
      </c>
      <c r="K36" s="142"/>
      <c r="L36" s="141">
        <f>L34</f>
        <v>915</v>
      </c>
      <c r="M36" s="143"/>
      <c r="N36" s="4"/>
    </row>
    <row r="37" spans="1:14" ht="16.5" thickTop="1" thickBot="1" x14ac:dyDescent="0.3">
      <c r="A37" s="63"/>
      <c r="B37" s="63"/>
      <c r="C37" s="42"/>
      <c r="D37" s="64"/>
      <c r="E37" s="41"/>
      <c r="F37" s="65"/>
      <c r="G37" s="66"/>
      <c r="H37" s="65"/>
      <c r="I37" s="66"/>
      <c r="J37" s="65"/>
      <c r="K37" s="66"/>
      <c r="L37" s="66"/>
      <c r="M37" s="66"/>
      <c r="N37" s="4"/>
    </row>
    <row r="38" spans="1:14" ht="16.5" thickTop="1" thickBot="1" x14ac:dyDescent="0.3">
      <c r="A38" s="44" t="s">
        <v>26</v>
      </c>
      <c r="B38" s="45"/>
      <c r="C38" s="46"/>
      <c r="D38" s="47"/>
      <c r="E38" s="48"/>
      <c r="F38" s="45"/>
      <c r="G38" s="48"/>
      <c r="H38" s="45"/>
      <c r="I38" s="48"/>
      <c r="J38" s="45"/>
      <c r="K38" s="48"/>
      <c r="L38" s="51"/>
      <c r="M38" s="49"/>
      <c r="N38" s="26"/>
    </row>
    <row r="39" spans="1:14" ht="16.5" thickTop="1" thickBot="1" x14ac:dyDescent="0.3">
      <c r="A39" s="116" t="s">
        <v>27</v>
      </c>
      <c r="B39" s="117"/>
      <c r="C39" s="117"/>
      <c r="D39" s="144" t="s">
        <v>9</v>
      </c>
      <c r="E39" s="145"/>
      <c r="F39" s="146" t="s">
        <v>9</v>
      </c>
      <c r="G39" s="145"/>
      <c r="H39" s="146" t="s">
        <v>9</v>
      </c>
      <c r="I39" s="145"/>
      <c r="J39" s="146" t="s">
        <v>9</v>
      </c>
      <c r="K39" s="145"/>
      <c r="L39" s="147" t="s">
        <v>9</v>
      </c>
      <c r="M39" s="148"/>
      <c r="N39" s="4"/>
    </row>
    <row r="40" spans="1:14" ht="16.5" thickTop="1" thickBot="1" x14ac:dyDescent="0.3">
      <c r="A40" s="149" t="s">
        <v>56</v>
      </c>
      <c r="B40" s="150"/>
      <c r="C40" s="150"/>
      <c r="D40" s="151">
        <v>0</v>
      </c>
      <c r="E40" s="152"/>
      <c r="F40" s="153"/>
      <c r="G40" s="152"/>
      <c r="H40" s="153">
        <f>(Travel!O5)</f>
        <v>8340</v>
      </c>
      <c r="I40" s="152"/>
      <c r="J40" s="153"/>
      <c r="K40" s="152"/>
      <c r="L40" s="154"/>
      <c r="M40" s="155"/>
      <c r="N40" s="4"/>
    </row>
    <row r="41" spans="1:14" ht="15.75" thickBot="1" x14ac:dyDescent="0.3">
      <c r="A41" s="131" t="s">
        <v>28</v>
      </c>
      <c r="B41" s="132"/>
      <c r="C41" s="132"/>
      <c r="D41" s="156">
        <f>SUM(D40:D40)</f>
        <v>0</v>
      </c>
      <c r="E41" s="157"/>
      <c r="F41" s="156">
        <f>SUM(F40:F40)</f>
        <v>0</v>
      </c>
      <c r="G41" s="157"/>
      <c r="H41" s="156">
        <f>SUM(H40:H40)</f>
        <v>8340</v>
      </c>
      <c r="I41" s="157"/>
      <c r="J41" s="156">
        <f>SUM(J40:J40)</f>
        <v>0</v>
      </c>
      <c r="K41" s="157"/>
      <c r="L41" s="156">
        <f>SUM(D41:K41)</f>
        <v>8340</v>
      </c>
      <c r="M41" s="157"/>
      <c r="N41" s="26"/>
    </row>
    <row r="42" spans="1:14" ht="15.75" thickBot="1" x14ac:dyDescent="0.3">
      <c r="A42" s="135"/>
      <c r="B42" s="136"/>
      <c r="C42" s="62"/>
      <c r="D42" s="158">
        <f>D41*$C$81</f>
        <v>0</v>
      </c>
      <c r="E42" s="159"/>
      <c r="F42" s="158">
        <f>F41*$C$81</f>
        <v>0</v>
      </c>
      <c r="G42" s="159"/>
      <c r="H42" s="158">
        <f>H41*$C$81</f>
        <v>0</v>
      </c>
      <c r="I42" s="159"/>
      <c r="J42" s="158">
        <f>J41*$C$81</f>
        <v>0</v>
      </c>
      <c r="K42" s="159"/>
      <c r="L42" s="137"/>
      <c r="M42" s="140"/>
      <c r="N42" s="4"/>
    </row>
    <row r="43" spans="1:14" ht="16.5" thickTop="1" thickBot="1" x14ac:dyDescent="0.3">
      <c r="A43" s="102" t="s">
        <v>29</v>
      </c>
      <c r="B43" s="103"/>
      <c r="C43" s="103"/>
      <c r="D43" s="160">
        <f>D41+D42</f>
        <v>0</v>
      </c>
      <c r="E43" s="161"/>
      <c r="F43" s="160">
        <f>F41+F42</f>
        <v>0</v>
      </c>
      <c r="G43" s="161"/>
      <c r="H43" s="160">
        <f>H41+H42</f>
        <v>8340</v>
      </c>
      <c r="I43" s="161"/>
      <c r="J43" s="160">
        <f>J41+J42</f>
        <v>0</v>
      </c>
      <c r="K43" s="161"/>
      <c r="L43" s="160">
        <f>L41</f>
        <v>8340</v>
      </c>
      <c r="M43" s="161"/>
      <c r="N43" s="4"/>
    </row>
    <row r="44" spans="1:14" ht="16.5" thickTop="1" thickBot="1" x14ac:dyDescent="0.3">
      <c r="A44" s="26"/>
      <c r="B44" s="26"/>
      <c r="C44" s="37"/>
      <c r="D44" s="43"/>
      <c r="E44" s="67"/>
      <c r="F44" s="68"/>
      <c r="G44" s="50"/>
      <c r="H44" s="68"/>
      <c r="I44" s="50"/>
      <c r="J44" s="68"/>
      <c r="K44" s="50"/>
      <c r="L44" s="50"/>
      <c r="M44" s="50"/>
      <c r="N44" s="4"/>
    </row>
    <row r="45" spans="1:14" ht="16.5" thickTop="1" thickBot="1" x14ac:dyDescent="0.3">
      <c r="A45" s="162" t="s">
        <v>30</v>
      </c>
      <c r="B45" s="163"/>
      <c r="C45" s="163"/>
      <c r="D45" s="164">
        <f>E19+D36+D43</f>
        <v>3800</v>
      </c>
      <c r="E45" s="165"/>
      <c r="F45" s="164">
        <f>G19+F36+F43</f>
        <v>2986</v>
      </c>
      <c r="G45" s="165"/>
      <c r="H45" s="164">
        <f>I19+H36+H43</f>
        <v>32676</v>
      </c>
      <c r="I45" s="165"/>
      <c r="J45" s="164">
        <f>K19+J36+J43</f>
        <v>7631</v>
      </c>
      <c r="K45" s="165"/>
      <c r="L45" s="141">
        <f>M19+L36+L43</f>
        <v>47093</v>
      </c>
      <c r="M45" s="104"/>
      <c r="N45" s="4"/>
    </row>
    <row r="46" spans="1:14" ht="15.75" thickTop="1" x14ac:dyDescent="0.25"/>
  </sheetData>
  <mergeCells count="78">
    <mergeCell ref="L45:M45"/>
    <mergeCell ref="L43:M43"/>
    <mergeCell ref="A45:C45"/>
    <mergeCell ref="D45:E45"/>
    <mergeCell ref="F45:G45"/>
    <mergeCell ref="H45:I45"/>
    <mergeCell ref="J45:K45"/>
    <mergeCell ref="L42:M42"/>
    <mergeCell ref="A43:C43"/>
    <mergeCell ref="D43:E43"/>
    <mergeCell ref="F43:G43"/>
    <mergeCell ref="H43:I43"/>
    <mergeCell ref="J43:K43"/>
    <mergeCell ref="A42:B42"/>
    <mergeCell ref="D42:E42"/>
    <mergeCell ref="F42:G42"/>
    <mergeCell ref="H42:I42"/>
    <mergeCell ref="J42:K42"/>
    <mergeCell ref="L40:M40"/>
    <mergeCell ref="A41:C41"/>
    <mergeCell ref="D41:E41"/>
    <mergeCell ref="F41:G41"/>
    <mergeCell ref="H41:I41"/>
    <mergeCell ref="J41:K41"/>
    <mergeCell ref="L41:M41"/>
    <mergeCell ref="A40:C40"/>
    <mergeCell ref="D40:E40"/>
    <mergeCell ref="F40:G40"/>
    <mergeCell ref="H40:I40"/>
    <mergeCell ref="J40:K40"/>
    <mergeCell ref="L36:M36"/>
    <mergeCell ref="A39:C39"/>
    <mergeCell ref="D39:E39"/>
    <mergeCell ref="F39:G39"/>
    <mergeCell ref="H39:I39"/>
    <mergeCell ref="J39:K39"/>
    <mergeCell ref="L39:M39"/>
    <mergeCell ref="A36:C36"/>
    <mergeCell ref="D36:E36"/>
    <mergeCell ref="F36:G36"/>
    <mergeCell ref="H36:I36"/>
    <mergeCell ref="J36:K36"/>
    <mergeCell ref="L34:M34"/>
    <mergeCell ref="A35:B35"/>
    <mergeCell ref="D35:E35"/>
    <mergeCell ref="F35:G35"/>
    <mergeCell ref="H35:I35"/>
    <mergeCell ref="J35:K35"/>
    <mergeCell ref="F34:G34"/>
    <mergeCell ref="H34:I34"/>
    <mergeCell ref="J34:K34"/>
    <mergeCell ref="D34:E34"/>
    <mergeCell ref="L35:M35"/>
    <mergeCell ref="A30:B30"/>
    <mergeCell ref="A31:B31"/>
    <mergeCell ref="A32:B32"/>
    <mergeCell ref="A33:B33"/>
    <mergeCell ref="A34:C34"/>
    <mergeCell ref="A29:B29"/>
    <mergeCell ref="A23:B23"/>
    <mergeCell ref="B3:D3"/>
    <mergeCell ref="A5:C7"/>
    <mergeCell ref="D5:E5"/>
    <mergeCell ref="A24:B24"/>
    <mergeCell ref="A25:B25"/>
    <mergeCell ref="A26:B26"/>
    <mergeCell ref="A27:B27"/>
    <mergeCell ref="A28:B28"/>
    <mergeCell ref="F5:G5"/>
    <mergeCell ref="H5:I5"/>
    <mergeCell ref="J5:K5"/>
    <mergeCell ref="L6:M7"/>
    <mergeCell ref="A19:C19"/>
    <mergeCell ref="L5:M5"/>
    <mergeCell ref="D6:E7"/>
    <mergeCell ref="F6:G7"/>
    <mergeCell ref="H6:I7"/>
    <mergeCell ref="J6:K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K12" sqref="K12"/>
    </sheetView>
  </sheetViews>
  <sheetFormatPr defaultRowHeight="15" x14ac:dyDescent="0.25"/>
  <cols>
    <col min="1" max="1" width="15" customWidth="1"/>
    <col min="8" max="8" width="9.85546875" customWidth="1"/>
    <col min="9" max="9" width="11.7109375" customWidth="1"/>
    <col min="10" max="10" width="12.28515625" customWidth="1"/>
    <col min="11" max="11" width="11.5703125" customWidth="1"/>
    <col min="12" max="12" width="11.42578125" customWidth="1"/>
    <col min="13" max="13" width="10.5703125" customWidth="1"/>
    <col min="14" max="14" width="9.140625" hidden="1" customWidth="1"/>
    <col min="15" max="15" width="13.85546875" customWidth="1"/>
  </cols>
  <sheetData>
    <row r="1" spans="1:15" ht="16.5" thickTop="1" thickBot="1" x14ac:dyDescent="0.3">
      <c r="A1" s="168"/>
      <c r="B1" s="166" t="s">
        <v>31</v>
      </c>
      <c r="C1" s="166" t="s">
        <v>32</v>
      </c>
      <c r="D1" s="166" t="s">
        <v>33</v>
      </c>
      <c r="E1" s="166" t="s">
        <v>34</v>
      </c>
      <c r="F1" s="166" t="s">
        <v>35</v>
      </c>
      <c r="G1" s="171" t="s">
        <v>36</v>
      </c>
      <c r="H1" s="172"/>
      <c r="I1" s="166" t="s">
        <v>37</v>
      </c>
      <c r="J1" s="166" t="s">
        <v>38</v>
      </c>
      <c r="K1" s="166" t="s">
        <v>39</v>
      </c>
      <c r="L1" s="166" t="s">
        <v>40</v>
      </c>
      <c r="M1" s="166" t="s">
        <v>41</v>
      </c>
      <c r="N1" s="4"/>
      <c r="O1" s="168" t="s">
        <v>42</v>
      </c>
    </row>
    <row r="2" spans="1:15" ht="27" thickBot="1" x14ac:dyDescent="0.3">
      <c r="A2" s="167"/>
      <c r="B2" s="167"/>
      <c r="C2" s="167"/>
      <c r="D2" s="169"/>
      <c r="E2" s="169"/>
      <c r="F2" s="167"/>
      <c r="G2" s="69" t="s">
        <v>33</v>
      </c>
      <c r="H2" s="70" t="s">
        <v>34</v>
      </c>
      <c r="I2" s="167"/>
      <c r="J2" s="167"/>
      <c r="K2" s="167"/>
      <c r="L2" s="167"/>
      <c r="M2" s="170"/>
      <c r="N2" s="4"/>
      <c r="O2" s="170"/>
    </row>
    <row r="3" spans="1:15" ht="16.5" thickTop="1" thickBot="1" x14ac:dyDescent="0.3">
      <c r="A3" s="1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4"/>
      <c r="O3" s="7"/>
    </row>
    <row r="4" spans="1:15" ht="16.5" thickTop="1" thickBot="1" x14ac:dyDescent="0.3">
      <c r="A4" s="72"/>
      <c r="B4" s="73">
        <v>3</v>
      </c>
      <c r="C4" s="74">
        <v>2</v>
      </c>
      <c r="D4" s="75">
        <v>2</v>
      </c>
      <c r="E4" s="75">
        <v>5</v>
      </c>
      <c r="F4" s="76">
        <v>6</v>
      </c>
      <c r="G4" s="77">
        <v>38.25</v>
      </c>
      <c r="H4" s="77">
        <v>51</v>
      </c>
      <c r="I4" s="78">
        <v>91</v>
      </c>
      <c r="J4" s="79">
        <v>250</v>
      </c>
      <c r="K4" s="79">
        <v>75</v>
      </c>
      <c r="L4" s="74">
        <v>0</v>
      </c>
      <c r="M4" s="80">
        <v>0</v>
      </c>
      <c r="N4" s="81"/>
      <c r="O4" s="82"/>
    </row>
    <row r="5" spans="1:15" ht="16.5" thickTop="1" thickBot="1" x14ac:dyDescent="0.3">
      <c r="A5" s="83" t="s">
        <v>42</v>
      </c>
      <c r="B5" s="84">
        <v>3</v>
      </c>
      <c r="C5" s="85">
        <v>2</v>
      </c>
      <c r="D5" s="85">
        <f>SUM(D4:D4)</f>
        <v>2</v>
      </c>
      <c r="E5" s="85">
        <f>SUM(E4:E4)</f>
        <v>5</v>
      </c>
      <c r="F5" s="85">
        <f>SUM(F4:F4)</f>
        <v>6</v>
      </c>
      <c r="G5" s="86">
        <f>(B4*C4*D4)*G4</f>
        <v>459</v>
      </c>
      <c r="H5" s="86">
        <f>(B4*C4*E4)*H4</f>
        <v>1530</v>
      </c>
      <c r="I5" s="87">
        <f>(B4*C4*F4)*I4</f>
        <v>3276</v>
      </c>
      <c r="J5" s="88">
        <f>B4*C4*J4</f>
        <v>1500</v>
      </c>
      <c r="K5" s="88">
        <f>(B5*(D5+E5))*K4</f>
        <v>1575</v>
      </c>
      <c r="L5" s="88">
        <f>(B4*L4)*0.565</f>
        <v>0</v>
      </c>
      <c r="M5" s="89">
        <f>B4*C4*M4</f>
        <v>0</v>
      </c>
      <c r="N5" s="26"/>
      <c r="O5" s="90">
        <f>G5+H5+J5+I5+K5+L5+M5</f>
        <v>8340</v>
      </c>
    </row>
    <row r="6" spans="1:15" ht="15.75" thickTop="1" x14ac:dyDescent="0.25"/>
    <row r="8" spans="1:15" x14ac:dyDescent="0.25">
      <c r="A8" s="93" t="s">
        <v>54</v>
      </c>
    </row>
    <row r="9" spans="1:15" x14ac:dyDescent="0.25">
      <c r="A9" s="93" t="s">
        <v>55</v>
      </c>
    </row>
  </sheetData>
  <mergeCells count="13">
    <mergeCell ref="O1:O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VES Survey</vt:lpstr>
      <vt:lpstr>Travel</vt:lpstr>
      <vt:lpstr>Sheet3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Petersen, Chris E CIV NAVFAC LANT, EV</dc:creator>
  <cp:lastModifiedBy>Taylor, Charlotte [USA]</cp:lastModifiedBy>
  <dcterms:created xsi:type="dcterms:W3CDTF">2016-09-20T14:05:13Z</dcterms:created>
  <dcterms:modified xsi:type="dcterms:W3CDTF">2017-03-13T14:47:12Z</dcterms:modified>
</cp:coreProperties>
</file>